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Marzo 2020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7" i="10" l="1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F160" i="7"/>
  <c r="E160" i="7"/>
  <c r="V93" i="10"/>
  <c r="S98" i="10" s="1"/>
  <c r="V94" i="10"/>
  <c r="V95" i="10"/>
  <c r="G160" i="6"/>
  <c r="G162" i="6" s="1"/>
  <c r="E160" i="6"/>
  <c r="E162" i="6" s="1"/>
  <c r="F157" i="6"/>
  <c r="H157" i="6"/>
  <c r="F158" i="6"/>
  <c r="H158" i="6"/>
  <c r="F159" i="6"/>
  <c r="H159" i="6"/>
  <c r="V93" i="9"/>
  <c r="V94" i="9"/>
  <c r="V95" i="9"/>
  <c r="F162" i="1"/>
  <c r="F164" i="1" s="1"/>
  <c r="D162" i="1"/>
  <c r="D164" i="1" s="1"/>
  <c r="E159" i="1"/>
  <c r="G159" i="1"/>
  <c r="E160" i="1"/>
  <c r="G160" i="1"/>
  <c r="E161" i="1"/>
  <c r="G161" i="1"/>
  <c r="D98" i="10" l="1"/>
  <c r="L98" i="10"/>
  <c r="T98" i="10"/>
  <c r="E98" i="10"/>
  <c r="M98" i="10"/>
  <c r="U98" i="10"/>
  <c r="F98" i="10"/>
  <c r="N98" i="10"/>
  <c r="V98" i="10"/>
  <c r="G98" i="10"/>
  <c r="O98" i="10"/>
  <c r="H98" i="10"/>
  <c r="P98" i="10"/>
  <c r="I98" i="10"/>
  <c r="Q98" i="10"/>
  <c r="J98" i="10"/>
  <c r="R98" i="10"/>
  <c r="V97" i="10"/>
  <c r="K98" i="10"/>
  <c r="U98" i="9"/>
  <c r="S98" i="9"/>
  <c r="F98" i="9"/>
  <c r="G98" i="9"/>
  <c r="O98" i="9"/>
  <c r="N98" i="9"/>
  <c r="V98" i="9"/>
  <c r="V97" i="9"/>
  <c r="H98" i="9"/>
  <c r="P98" i="9"/>
  <c r="I98" i="9"/>
  <c r="Q98" i="9"/>
  <c r="J98" i="9"/>
  <c r="R98" i="9"/>
  <c r="K98" i="9"/>
  <c r="D98" i="9"/>
  <c r="L98" i="9"/>
  <c r="T98" i="9"/>
  <c r="E98" i="9"/>
  <c r="M98" i="9"/>
  <c r="F25" i="7"/>
  <c r="F156" i="7"/>
  <c r="E156" i="7"/>
  <c r="E25" i="7" s="1"/>
  <c r="V90" i="10"/>
  <c r="V91" i="10"/>
  <c r="V92" i="10"/>
  <c r="G156" i="6"/>
  <c r="G25" i="6" s="1"/>
  <c r="H25" i="6" s="1"/>
  <c r="E156" i="6"/>
  <c r="F153" i="6"/>
  <c r="H153" i="6"/>
  <c r="F154" i="6"/>
  <c r="H154" i="6"/>
  <c r="F155" i="6"/>
  <c r="H155" i="6"/>
  <c r="V90" i="9"/>
  <c r="V91" i="9"/>
  <c r="V92" i="9"/>
  <c r="D26" i="1"/>
  <c r="E26" i="1" s="1"/>
  <c r="F158" i="1"/>
  <c r="D158" i="1"/>
  <c r="E155" i="1"/>
  <c r="G155" i="1"/>
  <c r="E156" i="1"/>
  <c r="G156" i="1"/>
  <c r="E157" i="1"/>
  <c r="G157" i="1"/>
  <c r="E25" i="6" l="1"/>
  <c r="F25" i="6" s="1"/>
  <c r="F26" i="1"/>
  <c r="G26" i="1" s="1"/>
  <c r="V87" i="10"/>
  <c r="V88" i="10"/>
  <c r="V89" i="10"/>
  <c r="V87" i="9"/>
  <c r="V88" i="9"/>
  <c r="V89" i="9"/>
  <c r="H150" i="6"/>
  <c r="H151" i="6"/>
  <c r="H152" i="6"/>
  <c r="F150" i="6"/>
  <c r="F151" i="6"/>
  <c r="F152" i="6"/>
  <c r="G152" i="1"/>
  <c r="G153" i="1"/>
  <c r="G154" i="1"/>
  <c r="E152" i="1"/>
  <c r="E153" i="1"/>
  <c r="E154" i="1"/>
  <c r="H149" i="6"/>
  <c r="H148" i="6"/>
  <c r="H147" i="6"/>
  <c r="F149" i="6"/>
  <c r="F148" i="6"/>
  <c r="F147" i="6"/>
  <c r="G151" i="1"/>
  <c r="G150" i="1"/>
  <c r="G149" i="1"/>
  <c r="E151" i="1"/>
  <c r="E150" i="1"/>
  <c r="E149" i="1"/>
  <c r="V84" i="10"/>
  <c r="V85" i="10"/>
  <c r="V86" i="10"/>
  <c r="V84" i="9"/>
  <c r="V85" i="9"/>
  <c r="V86" i="9"/>
  <c r="V81" i="10"/>
  <c r="V82" i="10"/>
  <c r="V83" i="10"/>
  <c r="F144" i="6"/>
  <c r="H144" i="6"/>
  <c r="F145" i="6"/>
  <c r="H145" i="6"/>
  <c r="F146" i="6"/>
  <c r="H146" i="6"/>
  <c r="V81" i="9"/>
  <c r="V82" i="9"/>
  <c r="V83" i="9"/>
  <c r="E146" i="1"/>
  <c r="G146" i="1"/>
  <c r="E147" i="1"/>
  <c r="G147" i="1"/>
  <c r="E148" i="1"/>
  <c r="G148" i="1"/>
  <c r="G65" i="1"/>
  <c r="G64" i="1"/>
  <c r="G63" i="1"/>
  <c r="G62" i="1"/>
  <c r="G61" i="1"/>
  <c r="G60" i="1"/>
  <c r="G59" i="1"/>
  <c r="G58" i="1"/>
  <c r="G57" i="1"/>
  <c r="G56" i="1"/>
  <c r="G66" i="1"/>
  <c r="E65" i="1"/>
  <c r="E64" i="1"/>
  <c r="E63" i="1"/>
  <c r="E62" i="1"/>
  <c r="E61" i="1"/>
  <c r="E60" i="1"/>
  <c r="E59" i="1"/>
  <c r="E58" i="1"/>
  <c r="E57" i="1"/>
  <c r="E56" i="1"/>
  <c r="E66" i="1"/>
  <c r="E94" i="1"/>
  <c r="G104" i="1"/>
  <c r="G103" i="1"/>
  <c r="G102" i="1"/>
  <c r="G101" i="1"/>
  <c r="G100" i="1"/>
  <c r="G99" i="1"/>
  <c r="G98" i="1"/>
  <c r="G97" i="1"/>
  <c r="G96" i="1"/>
  <c r="G95" i="1"/>
  <c r="E104" i="1"/>
  <c r="E103" i="1"/>
  <c r="E102" i="1"/>
  <c r="E101" i="1"/>
  <c r="E100" i="1"/>
  <c r="E99" i="1"/>
  <c r="E98" i="1"/>
  <c r="E97" i="1"/>
  <c r="E96" i="1"/>
  <c r="E95" i="1"/>
  <c r="E105" i="1"/>
  <c r="V78" i="10"/>
  <c r="V79" i="10"/>
  <c r="V80" i="10"/>
  <c r="V78" i="9"/>
  <c r="V79" i="9"/>
  <c r="V80" i="9"/>
  <c r="F143" i="7"/>
  <c r="F24" i="7"/>
  <c r="E143" i="7"/>
  <c r="E24" i="7"/>
  <c r="G143" i="6"/>
  <c r="G24" i="6"/>
  <c r="E143" i="6"/>
  <c r="F140" i="6"/>
  <c r="H140" i="6"/>
  <c r="F141" i="6"/>
  <c r="H141" i="6"/>
  <c r="F142" i="6"/>
  <c r="H142" i="6"/>
  <c r="F145" i="1"/>
  <c r="D145" i="1"/>
  <c r="D25" i="1"/>
  <c r="E142" i="1"/>
  <c r="G142" i="1"/>
  <c r="E143" i="1"/>
  <c r="G143" i="1"/>
  <c r="E144" i="1"/>
  <c r="G144" i="1"/>
  <c r="E24" i="6"/>
  <c r="F25" i="1"/>
  <c r="V75" i="10"/>
  <c r="V76" i="10"/>
  <c r="V77" i="10"/>
  <c r="F137" i="6"/>
  <c r="H137" i="6"/>
  <c r="F138" i="6"/>
  <c r="H138" i="6"/>
  <c r="F139" i="6"/>
  <c r="H139" i="6"/>
  <c r="V75" i="9"/>
  <c r="V76" i="9"/>
  <c r="V77" i="9"/>
  <c r="E139" i="1"/>
  <c r="G139" i="1"/>
  <c r="E140" i="1"/>
  <c r="G140" i="1"/>
  <c r="E141" i="1"/>
  <c r="G141" i="1"/>
  <c r="H134" i="6"/>
  <c r="H135" i="6"/>
  <c r="H136" i="6"/>
  <c r="F134" i="6"/>
  <c r="F135" i="6"/>
  <c r="F136" i="6"/>
  <c r="V72" i="10"/>
  <c r="V73" i="10"/>
  <c r="V74" i="10"/>
  <c r="V72" i="9"/>
  <c r="V73" i="9"/>
  <c r="V74" i="9"/>
  <c r="E136" i="1"/>
  <c r="G136" i="1"/>
  <c r="E137" i="1"/>
  <c r="G137" i="1"/>
  <c r="E138" i="1"/>
  <c r="G138" i="1"/>
  <c r="V69" i="10"/>
  <c r="V70" i="10"/>
  <c r="V71" i="10"/>
  <c r="F131" i="6"/>
  <c r="H131" i="6"/>
  <c r="F132" i="6"/>
  <c r="H132" i="6"/>
  <c r="F133" i="6"/>
  <c r="H133" i="6"/>
  <c r="V69" i="9"/>
  <c r="V70" i="9"/>
  <c r="V71" i="9"/>
  <c r="E133" i="1"/>
  <c r="G133" i="1"/>
  <c r="E134" i="1"/>
  <c r="G134" i="1"/>
  <c r="E135" i="1"/>
  <c r="G135" i="1"/>
  <c r="F130" i="7"/>
  <c r="F23" i="7"/>
  <c r="E130" i="7"/>
  <c r="E23" i="7"/>
  <c r="V66" i="10"/>
  <c r="V67" i="10"/>
  <c r="V68" i="10"/>
  <c r="G130" i="6"/>
  <c r="E130" i="6"/>
  <c r="E23" i="6"/>
  <c r="F127" i="6"/>
  <c r="H127" i="6"/>
  <c r="F128" i="6"/>
  <c r="H128" i="6"/>
  <c r="F129" i="6"/>
  <c r="H129" i="6"/>
  <c r="V66" i="9"/>
  <c r="V67" i="9"/>
  <c r="V68" i="9"/>
  <c r="F132" i="1"/>
  <c r="D132" i="1"/>
  <c r="D24" i="1"/>
  <c r="E129" i="1"/>
  <c r="G129" i="1"/>
  <c r="E130" i="1"/>
  <c r="G130" i="1"/>
  <c r="E131" i="1"/>
  <c r="G131" i="1"/>
  <c r="F24" i="6"/>
  <c r="E25" i="1"/>
  <c r="G23" i="6"/>
  <c r="F24" i="1"/>
  <c r="V63" i="10"/>
  <c r="V64" i="10"/>
  <c r="V65" i="10"/>
  <c r="F124" i="6"/>
  <c r="H124" i="6"/>
  <c r="F125" i="6"/>
  <c r="H125" i="6"/>
  <c r="F126" i="6"/>
  <c r="H126" i="6"/>
  <c r="V63" i="9"/>
  <c r="V64" i="9"/>
  <c r="V65" i="9"/>
  <c r="E126" i="1"/>
  <c r="G126" i="1"/>
  <c r="E127" i="1"/>
  <c r="G127" i="1"/>
  <c r="E128" i="1"/>
  <c r="G128" i="1"/>
  <c r="H24" i="6"/>
  <c r="G25" i="1"/>
  <c r="E123" i="1"/>
  <c r="G123" i="1"/>
  <c r="G122" i="1"/>
  <c r="V60" i="10"/>
  <c r="V61" i="10"/>
  <c r="V62" i="10"/>
  <c r="F121" i="6"/>
  <c r="H121" i="6"/>
  <c r="F122" i="6"/>
  <c r="H122" i="6"/>
  <c r="F123" i="6"/>
  <c r="H123" i="6"/>
  <c r="V60" i="9"/>
  <c r="V61" i="9"/>
  <c r="V62" i="9"/>
  <c r="E124" i="1"/>
  <c r="G124" i="1"/>
  <c r="E125" i="1"/>
  <c r="G125" i="1"/>
  <c r="V57" i="10"/>
  <c r="V58" i="10"/>
  <c r="V59" i="10"/>
  <c r="F118" i="6"/>
  <c r="H118" i="6"/>
  <c r="F119" i="6"/>
  <c r="H119" i="6"/>
  <c r="F120" i="6"/>
  <c r="H120" i="6"/>
  <c r="V57" i="9"/>
  <c r="V58" i="9"/>
  <c r="V59" i="9"/>
  <c r="E120" i="1"/>
  <c r="G120" i="1"/>
  <c r="E121" i="1"/>
  <c r="G121" i="1"/>
  <c r="E122" i="1"/>
  <c r="F117" i="7"/>
  <c r="F22" i="7"/>
  <c r="E117" i="7"/>
  <c r="E22" i="7"/>
  <c r="V54" i="10"/>
  <c r="V55" i="10"/>
  <c r="V56" i="10"/>
  <c r="G117" i="6"/>
  <c r="G22" i="6"/>
  <c r="H23" i="6"/>
  <c r="E117" i="6"/>
  <c r="E22" i="6"/>
  <c r="F23" i="6"/>
  <c r="F114" i="6"/>
  <c r="H114" i="6"/>
  <c r="F115" i="6"/>
  <c r="H115" i="6"/>
  <c r="F116" i="6"/>
  <c r="H116" i="6"/>
  <c r="V54" i="9"/>
  <c r="V55" i="9"/>
  <c r="V56" i="9"/>
  <c r="F119" i="1"/>
  <c r="F23" i="1"/>
  <c r="G24" i="1"/>
  <c r="D119" i="1"/>
  <c r="D23" i="1"/>
  <c r="E24" i="1"/>
  <c r="E116" i="1"/>
  <c r="G116" i="1"/>
  <c r="E117" i="1"/>
  <c r="G117" i="1"/>
  <c r="E118" i="1"/>
  <c r="G118" i="1"/>
  <c r="F111" i="6"/>
  <c r="H111" i="6"/>
  <c r="F112" i="6"/>
  <c r="H112" i="6"/>
  <c r="F113" i="6"/>
  <c r="H113" i="6"/>
  <c r="V51" i="9"/>
  <c r="V52" i="9"/>
  <c r="V53" i="9"/>
  <c r="E113" i="1"/>
  <c r="G113" i="1"/>
  <c r="E114" i="1"/>
  <c r="G114" i="1"/>
  <c r="E115" i="1"/>
  <c r="G115" i="1"/>
  <c r="V51" i="10"/>
  <c r="V52" i="10"/>
  <c r="V53" i="10"/>
  <c r="V48" i="10"/>
  <c r="V49" i="10"/>
  <c r="V50" i="10"/>
  <c r="F108" i="6"/>
  <c r="H108" i="6"/>
  <c r="F109" i="6"/>
  <c r="H109" i="6"/>
  <c r="F110" i="6"/>
  <c r="H110" i="6"/>
  <c r="V48" i="9"/>
  <c r="V49" i="9"/>
  <c r="V50" i="9"/>
  <c r="E110" i="1"/>
  <c r="G110" i="1"/>
  <c r="E111" i="1"/>
  <c r="G111" i="1"/>
  <c r="E112" i="1"/>
  <c r="G112" i="1"/>
  <c r="V45" i="10"/>
  <c r="V46" i="10"/>
  <c r="V47" i="10"/>
  <c r="F105" i="6"/>
  <c r="H105" i="6"/>
  <c r="F106" i="6"/>
  <c r="H106" i="6"/>
  <c r="F107" i="6"/>
  <c r="H107" i="6"/>
  <c r="V45" i="9"/>
  <c r="V46" i="9"/>
  <c r="V47" i="9"/>
  <c r="E107" i="1"/>
  <c r="G107" i="1"/>
  <c r="E108" i="1"/>
  <c r="G108" i="1"/>
  <c r="E109" i="1"/>
  <c r="G109" i="1"/>
  <c r="G104" i="6"/>
  <c r="E104" i="6"/>
  <c r="F104" i="7"/>
  <c r="F21" i="7"/>
  <c r="E104" i="7"/>
  <c r="E21" i="7"/>
  <c r="V42" i="10"/>
  <c r="V43" i="10"/>
  <c r="V44" i="10"/>
  <c r="F101" i="6"/>
  <c r="H101" i="6"/>
  <c r="F102" i="6"/>
  <c r="H102" i="6"/>
  <c r="F103" i="6"/>
  <c r="H103" i="6"/>
  <c r="V42" i="9"/>
  <c r="V43" i="9"/>
  <c r="V44" i="9"/>
  <c r="F106" i="1"/>
  <c r="D106" i="1"/>
  <c r="G105" i="1"/>
  <c r="G21" i="6"/>
  <c r="E21" i="6"/>
  <c r="F22" i="1"/>
  <c r="D22" i="1"/>
  <c r="H98" i="6"/>
  <c r="H99" i="6"/>
  <c r="H100" i="6"/>
  <c r="F98" i="6"/>
  <c r="F99" i="6"/>
  <c r="F100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5" i="6"/>
  <c r="H95" i="6"/>
  <c r="F96" i="6"/>
  <c r="H96" i="6"/>
  <c r="F97" i="6"/>
  <c r="H97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4" i="6"/>
  <c r="F94" i="6"/>
  <c r="H93" i="6"/>
  <c r="F93" i="6"/>
  <c r="H92" i="6"/>
  <c r="F92" i="6"/>
  <c r="G91" i="6"/>
  <c r="G20" i="6"/>
  <c r="E91" i="6"/>
  <c r="E20" i="6"/>
  <c r="F2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G78" i="6"/>
  <c r="G19" i="6"/>
  <c r="E78" i="6"/>
  <c r="E19" i="6"/>
  <c r="F19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G65" i="6"/>
  <c r="E65" i="6"/>
  <c r="E18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G52" i="6"/>
  <c r="G17" i="6"/>
  <c r="E52" i="6"/>
  <c r="E17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G39" i="6"/>
  <c r="G16" i="6"/>
  <c r="H16" i="6"/>
  <c r="E39" i="6"/>
  <c r="E16" i="6"/>
  <c r="F16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4" i="1"/>
  <c r="F93" i="1"/>
  <c r="F21" i="1"/>
  <c r="G22" i="1"/>
  <c r="D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F80" i="1"/>
  <c r="F20" i="1"/>
  <c r="D80" i="1"/>
  <c r="D2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F67" i="1"/>
  <c r="F19" i="1"/>
  <c r="D67" i="1"/>
  <c r="D19" i="1"/>
  <c r="G55" i="1"/>
  <c r="E55" i="1"/>
  <c r="F54" i="1"/>
  <c r="F18" i="1"/>
  <c r="D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F41" i="1"/>
  <c r="F17" i="1"/>
  <c r="G17" i="1"/>
  <c r="D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</calcChain>
</file>

<file path=xl/sharedStrings.xml><?xml version="1.0" encoding="utf-8"?>
<sst xmlns="http://schemas.openxmlformats.org/spreadsheetml/2006/main" count="675" uniqueCount="70">
  <si>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</si>
  <si>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</si>
  <si>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</si>
  <si>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</si>
  <si>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</si>
  <si>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</si>
  <si>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</si>
  <si>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</si>
  <si>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</si>
  <si>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</si>
  <si>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</si>
  <si>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</si>
  <si>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</si>
  <si>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</si>
  <si>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</si>
  <si>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</si>
  <si>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</si>
  <si>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</si>
  <si>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</si>
  <si>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</si>
  <si>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</si>
  <si>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</si>
  <si>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</si>
  <si>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</si>
  <si>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</si>
  <si>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</si>
  <si>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</si>
  <si>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</si>
  <si>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</si>
  <si>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</si>
  <si>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</si>
  <si>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</si>
  <si>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</si>
  <si>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</si>
  <si>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</si>
  <si>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</si>
  <si>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</si>
  <si>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</si>
  <si>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</si>
  <si>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</si>
  <si>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</si>
  <si>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</si>
  <si>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</si>
  <si>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</si>
  <si>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</si>
  <si>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</si>
  <si>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</si>
  <si>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</si>
  <si>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</si>
  <si>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</si>
  <si>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</si>
  <si>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</si>
  <si>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</si>
  <si>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</si>
  <si>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</si>
  <si>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</si>
  <si>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</si>
  <si>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</si>
  <si>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</si>
  <si>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</si>
  <si>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</si>
  <si>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</si>
  <si>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</si>
  <si>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</si>
  <si>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</si>
  <si>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</si>
  <si>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</si>
  <si>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Sub Total 2020</t>
  </si>
  <si>
    <t>VAR. ACUM. Q1.2019-Q1.2020</t>
  </si>
  <si>
    <t>PART. MERCADO ACUM. Q1.2020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</si>
</sst>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'2.1. L-L'!$D$7:$D$26</c:f>
              <c:numCache>
                <c:formatCode>#,##0_ ;\-#,##0\ </c:formatCode>
                <c:ptCount val="20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1754617.3486061674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518528"/>
        <c:axId val="716518920"/>
      </c:barChart>
      <c:catAx>
        <c:axId val="716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716518920"/>
        <c:crosses val="autoZero"/>
        <c:auto val="1"/>
        <c:lblAlgn val="ctr"/>
        <c:lblOffset val="100"/>
        <c:noMultiLvlLbl val="0"/>
      </c:catAx>
      <c:valAx>
        <c:axId val="71651892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716518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'2.3. L-M'!$E$6:$E$25</c:f>
              <c:numCache>
                <c:formatCode>#,##0_ ;\-#,##0\ </c:formatCode>
                <c:ptCount val="20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1139436.7659833329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519704"/>
        <c:axId val="716520880"/>
      </c:barChart>
      <c:catAx>
        <c:axId val="7165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716520880"/>
        <c:crosses val="autoZero"/>
        <c:auto val="1"/>
        <c:lblAlgn val="ctr"/>
        <c:lblOffset val="100"/>
        <c:noMultiLvlLbl val="0"/>
      </c:catAx>
      <c:valAx>
        <c:axId val="71652088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716519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5</xdr:col>
      <xdr:colOff>26187</xdr:colOff>
      <xdr:row>178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18/05/20.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167</xdr:row>
      <xdr:rowOff>0</xdr:rowOff>
    </xdr:from>
    <xdr:to>
      <xdr:col>10</xdr:col>
      <xdr:colOff>363416</xdr:colOff>
      <xdr:row>178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100</xdr:row>
      <xdr:rowOff>0</xdr:rowOff>
    </xdr:from>
    <xdr:to>
      <xdr:col>5</xdr:col>
      <xdr:colOff>178587</xdr:colOff>
      <xdr:row>111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18/05/20.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10</xdr:col>
      <xdr:colOff>468191</xdr:colOff>
      <xdr:row>111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6</xdr:col>
      <xdr:colOff>26187</xdr:colOff>
      <xdr:row>176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18/05/20.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165</xdr:row>
      <xdr:rowOff>0</xdr:rowOff>
    </xdr:from>
    <xdr:to>
      <xdr:col>10</xdr:col>
      <xdr:colOff>677741</xdr:colOff>
      <xdr:row>176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100</xdr:row>
      <xdr:rowOff>0</xdr:rowOff>
    </xdr:from>
    <xdr:to>
      <xdr:col>10</xdr:col>
      <xdr:colOff>468191</xdr:colOff>
      <xdr:row>111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5</xdr:col>
      <xdr:colOff>73812</xdr:colOff>
      <xdr:row>111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18/05/20.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5</xdr:col>
      <xdr:colOff>333375</xdr:colOff>
      <xdr:row>174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18/05/20.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163</xdr:row>
      <xdr:rowOff>0</xdr:rowOff>
    </xdr:from>
    <xdr:to>
      <xdr:col>9</xdr:col>
      <xdr:colOff>363416</xdr:colOff>
      <xdr:row>174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showGridLines="0" tabSelected="1" topLeftCell="A143" workbookViewId="0">
      <selection activeCell="H156" sqref="H156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1" t="s">
        <v>0</v>
      </c>
      <c r="C5" s="132"/>
      <c r="D5" s="132"/>
      <c r="E5" s="132"/>
      <c r="F5" s="132"/>
      <c r="G5" s="133"/>
    </row>
    <row r="6" spans="2:8" ht="24.75" thickBot="1" x14ac:dyDescent="0.3">
      <c r="B6" s="134" t="s">
        <v>1</v>
      </c>
      <c r="C6" s="135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6">
        <v>2000</v>
      </c>
      <c r="C7" s="137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29">
        <v>2001</v>
      </c>
      <c r="C8" s="130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29">
        <v>2002</v>
      </c>
      <c r="C9" s="130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29">
        <v>2003</v>
      </c>
      <c r="C10" s="130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29">
        <v>2004</v>
      </c>
      <c r="C11" s="130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29">
        <v>2005</v>
      </c>
      <c r="C12" s="130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29">
        <v>2006</v>
      </c>
      <c r="C13" s="130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29">
        <v>2007</v>
      </c>
      <c r="C14" s="130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29">
        <v>2008</v>
      </c>
      <c r="C15" s="130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29">
        <v>2009</v>
      </c>
      <c r="C16" s="130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29">
        <v>2010</v>
      </c>
      <c r="C17" s="130"/>
      <c r="D17" s="86">
        <f>+D41</f>
        <v>9070767.1237000264</v>
      </c>
      <c r="E17" s="5">
        <f t="shared" si="0"/>
        <v>-8.6121869692211986E-2</v>
      </c>
      <c r="F17" s="87">
        <f>+F41</f>
        <v>3620091.324999894</v>
      </c>
      <c r="G17" s="5">
        <f t="shared" si="1"/>
        <v>-0.10432279436290144</v>
      </c>
      <c r="H17" s="4"/>
    </row>
    <row r="18" spans="2:8" ht="15" x14ac:dyDescent="0.25">
      <c r="B18" s="129">
        <v>2011</v>
      </c>
      <c r="C18" s="130"/>
      <c r="D18" s="87">
        <f>+D54</f>
        <v>8283065.6024166821</v>
      </c>
      <c r="E18" s="5">
        <f t="shared" si="0"/>
        <v>-8.6839570517166537E-2</v>
      </c>
      <c r="F18" s="87">
        <f>+F54</f>
        <v>3282365.006999922</v>
      </c>
      <c r="G18" s="5">
        <f t="shared" si="1"/>
        <v>-9.3292209416838925E-2</v>
      </c>
      <c r="H18" s="4"/>
    </row>
    <row r="19" spans="2:8" ht="15" x14ac:dyDescent="0.25">
      <c r="B19" s="129">
        <v>2012</v>
      </c>
      <c r="C19" s="130"/>
      <c r="D19" s="87">
        <f>+D67</f>
        <v>7428037.5836833268</v>
      </c>
      <c r="E19" s="5">
        <f t="shared" si="0"/>
        <v>-0.10322603487335542</v>
      </c>
      <c r="F19" s="87">
        <f>+F67</f>
        <v>2921814.5299999379</v>
      </c>
      <c r="G19" s="5">
        <f t="shared" si="1"/>
        <v>-0.10984472361577083</v>
      </c>
      <c r="H19" s="4"/>
    </row>
    <row r="20" spans="2:8" ht="15" x14ac:dyDescent="0.25">
      <c r="B20" s="129">
        <v>2013</v>
      </c>
      <c r="C20" s="130"/>
      <c r="D20" s="87">
        <f>+D80</f>
        <v>6310456.4722833438</v>
      </c>
      <c r="E20" s="5">
        <f t="shared" si="0"/>
        <v>-0.15045442336679862</v>
      </c>
      <c r="F20" s="87">
        <f>+F80</f>
        <v>2534814.2979999287</v>
      </c>
      <c r="G20" s="5">
        <f t="shared" si="1"/>
        <v>-0.13245201843801407</v>
      </c>
      <c r="H20" s="4"/>
    </row>
    <row r="21" spans="2:8" ht="15" x14ac:dyDescent="0.25">
      <c r="B21" s="129">
        <v>2014</v>
      </c>
      <c r="C21" s="130"/>
      <c r="D21" s="87">
        <f>+D93</f>
        <v>6026527.5315866703</v>
      </c>
      <c r="E21" s="5">
        <f t="shared" ref="E21:E26" si="2">(D21-D20)/D20</f>
        <v>-4.4993407678785249E-2</v>
      </c>
      <c r="F21" s="87">
        <f>+F93</f>
        <v>2318365.131299926</v>
      </c>
      <c r="G21" s="5">
        <f t="shared" ref="G21:G26" si="3">(F21-F20)/F20</f>
        <v>-8.5390541970190831E-2</v>
      </c>
      <c r="H21" s="4"/>
    </row>
    <row r="22" spans="2:8" ht="15" x14ac:dyDescent="0.25">
      <c r="B22" s="129">
        <v>2015</v>
      </c>
      <c r="C22" s="130"/>
      <c r="D22" s="87">
        <f>+D106</f>
        <v>5731826.3478133446</v>
      </c>
      <c r="E22" s="5">
        <f t="shared" si="2"/>
        <v>-4.8900661654446391E-2</v>
      </c>
      <c r="F22" s="87">
        <f>+F106</f>
        <v>2145830.1845599399</v>
      </c>
      <c r="G22" s="5">
        <f t="shared" si="3"/>
        <v>-7.4420954840381137E-2</v>
      </c>
      <c r="H22" s="4"/>
    </row>
    <row r="23" spans="2:8" ht="15" x14ac:dyDescent="0.25">
      <c r="B23" s="129">
        <v>2016</v>
      </c>
      <c r="C23" s="130"/>
      <c r="D23" s="87">
        <f>+D119</f>
        <v>4599625.3623500094</v>
      </c>
      <c r="E23" s="5">
        <f t="shared" si="2"/>
        <v>-0.19752883579511488</v>
      </c>
      <c r="F23" s="87">
        <f>+F119</f>
        <v>1733203.6609999652</v>
      </c>
      <c r="G23" s="5">
        <f t="shared" si="3"/>
        <v>-0.19229225431209734</v>
      </c>
      <c r="H23" s="4"/>
    </row>
    <row r="24" spans="2:8" ht="15" x14ac:dyDescent="0.25">
      <c r="B24" s="129">
        <v>2017</v>
      </c>
      <c r="C24" s="130"/>
      <c r="D24" s="87">
        <f>+D132</f>
        <v>3595888.6939500016</v>
      </c>
      <c r="E24" s="5">
        <f t="shared" si="2"/>
        <v>-0.21822139616327044</v>
      </c>
      <c r="F24" s="87">
        <f>+F132</f>
        <v>1366617.7859999686</v>
      </c>
      <c r="G24" s="5">
        <f t="shared" si="3"/>
        <v>-0.21150767405400944</v>
      </c>
      <c r="H24" s="4"/>
    </row>
    <row r="25" spans="2:8" ht="14.45" customHeight="1" x14ac:dyDescent="0.25">
      <c r="B25" s="129">
        <v>2018</v>
      </c>
      <c r="C25" s="130"/>
      <c r="D25" s="87">
        <f>+D145</f>
        <v>2491247.1655500028</v>
      </c>
      <c r="E25" s="5">
        <f t="shared" si="2"/>
        <v>-0.30719569553377229</v>
      </c>
      <c r="F25" s="87">
        <f>+F145</f>
        <v>937621.0109999628</v>
      </c>
      <c r="G25" s="5">
        <f t="shared" si="3"/>
        <v>-0.31391130672728979</v>
      </c>
      <c r="H25" s="4"/>
    </row>
    <row r="26" spans="2:8" ht="14.45" customHeight="1" thickBot="1" x14ac:dyDescent="0.3">
      <c r="B26" s="127">
        <v>2019</v>
      </c>
      <c r="C26" s="128"/>
      <c r="D26" s="88">
        <f>+D158</f>
        <v>1754617.3486061674</v>
      </c>
      <c r="E26" s="6">
        <f t="shared" si="2"/>
        <v>-0.29568716710660331</v>
      </c>
      <c r="F26" s="88">
        <f>+F158</f>
        <v>690068.67813995644</v>
      </c>
      <c r="G26" s="6">
        <f t="shared" si="3"/>
        <v>-0.26402174221330049</v>
      </c>
      <c r="H26" s="4"/>
    </row>
    <row r="27" spans="2:8" ht="15.75" thickBot="1" x14ac:dyDescent="0.3">
      <c r="B27" s="131" t="s">
        <v>0</v>
      </c>
      <c r="C27" s="132"/>
      <c r="D27" s="132"/>
      <c r="E27" s="132"/>
      <c r="F27" s="132"/>
      <c r="G27" s="133"/>
    </row>
    <row r="28" spans="2:8" ht="24.75" thickBot="1" x14ac:dyDescent="0.3">
      <c r="B28" s="134" t="s">
        <v>1</v>
      </c>
      <c r="C28" s="135"/>
      <c r="D28" s="110" t="s">
        <v>2</v>
      </c>
      <c r="E28" s="111" t="s">
        <v>5</v>
      </c>
      <c r="F28" s="112" t="s">
        <v>4</v>
      </c>
      <c r="G28" s="111" t="s">
        <v>5</v>
      </c>
    </row>
    <row r="29" spans="2:8" ht="15" x14ac:dyDescent="0.25">
      <c r="B29" s="17">
        <v>2010</v>
      </c>
      <c r="C29" s="7" t="s">
        <v>6</v>
      </c>
      <c r="D29" s="90">
        <v>741345.36444999883</v>
      </c>
      <c r="E29" s="9"/>
      <c r="F29" s="93">
        <v>305455.80799998879</v>
      </c>
      <c r="G29" s="9"/>
    </row>
    <row r="30" spans="2:8" ht="15" x14ac:dyDescent="0.25">
      <c r="B30" s="16"/>
      <c r="C30" s="10" t="s">
        <v>17</v>
      </c>
      <c r="D30" s="91">
        <v>646069.34666666761</v>
      </c>
      <c r="E30" s="12">
        <f t="shared" ref="E30:E40" si="4">+D30/D29-1</f>
        <v>-0.1285177224437305</v>
      </c>
      <c r="F30" s="94">
        <v>267858.86299999285</v>
      </c>
      <c r="G30" s="12">
        <f t="shared" ref="G30:G40" si="5">+F30/F29-1</f>
        <v>-0.12308472785692559</v>
      </c>
    </row>
    <row r="31" spans="2:8" ht="15" x14ac:dyDescent="0.25">
      <c r="B31" s="16"/>
      <c r="C31" s="10" t="s">
        <v>7</v>
      </c>
      <c r="D31" s="91">
        <v>839902.04203333263</v>
      </c>
      <c r="E31" s="12">
        <f t="shared" si="4"/>
        <v>0.30001840571252303</v>
      </c>
      <c r="F31" s="94">
        <v>327133.51499999379</v>
      </c>
      <c r="G31" s="12">
        <f t="shared" si="5"/>
        <v>0.22129061303453113</v>
      </c>
    </row>
    <row r="32" spans="2:8" ht="15" x14ac:dyDescent="0.25">
      <c r="B32" s="16"/>
      <c r="C32" s="10" t="s">
        <v>8</v>
      </c>
      <c r="D32" s="91">
        <v>761892.14478334016</v>
      </c>
      <c r="E32" s="12">
        <f t="shared" si="4"/>
        <v>-9.2879756621542464E-2</v>
      </c>
      <c r="F32" s="94">
        <v>304669.01399999287</v>
      </c>
      <c r="G32" s="12">
        <f t="shared" si="5"/>
        <v>-6.8670741363817012E-2</v>
      </c>
    </row>
    <row r="33" spans="2:7" ht="15" x14ac:dyDescent="0.25">
      <c r="B33" s="16"/>
      <c r="C33" s="10" t="s">
        <v>9</v>
      </c>
      <c r="D33" s="91">
        <v>768502.98421666864</v>
      </c>
      <c r="E33" s="12">
        <f t="shared" si="4"/>
        <v>8.6768704449740053E-3</v>
      </c>
      <c r="F33" s="94">
        <v>306035.98399999138</v>
      </c>
      <c r="G33" s="12">
        <f t="shared" si="5"/>
        <v>4.4867378603803409E-3</v>
      </c>
    </row>
    <row r="34" spans="2:7" ht="15" x14ac:dyDescent="0.25">
      <c r="B34" s="16"/>
      <c r="C34" s="10" t="s">
        <v>10</v>
      </c>
      <c r="D34" s="91">
        <v>754767.40991666447</v>
      </c>
      <c r="E34" s="12">
        <f t="shared" si="4"/>
        <v>-1.7873156750334296E-2</v>
      </c>
      <c r="F34" s="94">
        <v>299286.52299999143</v>
      </c>
      <c r="G34" s="12">
        <f t="shared" si="5"/>
        <v>-2.2054468601313659E-2</v>
      </c>
    </row>
    <row r="35" spans="2:7" ht="15" x14ac:dyDescent="0.25">
      <c r="B35" s="16"/>
      <c r="C35" s="10" t="s">
        <v>11</v>
      </c>
      <c r="D35" s="91">
        <v>767121.38378333393</v>
      </c>
      <c r="E35" s="12">
        <f t="shared" si="4"/>
        <v>1.6367921699260268E-2</v>
      </c>
      <c r="F35" s="94">
        <v>305892.79199999257</v>
      </c>
      <c r="G35" s="12">
        <f t="shared" si="5"/>
        <v>2.2073392860397334E-2</v>
      </c>
    </row>
    <row r="36" spans="2:7" ht="15" x14ac:dyDescent="0.25">
      <c r="B36" s="16"/>
      <c r="C36" s="10" t="s">
        <v>12</v>
      </c>
      <c r="D36" s="91">
        <v>801329.36503334017</v>
      </c>
      <c r="E36" s="12">
        <f t="shared" si="4"/>
        <v>4.4592657659075163E-2</v>
      </c>
      <c r="F36" s="94">
        <v>314147.85299998958</v>
      </c>
      <c r="G36" s="12">
        <f t="shared" si="5"/>
        <v>2.6986778426597358E-2</v>
      </c>
    </row>
    <row r="37" spans="2:7" ht="15" x14ac:dyDescent="0.25">
      <c r="B37" s="16"/>
      <c r="C37" s="10" t="s">
        <v>13</v>
      </c>
      <c r="D37" s="91">
        <v>729688.49055000069</v>
      </c>
      <c r="E37" s="12">
        <f t="shared" si="4"/>
        <v>-8.9402532353670572E-2</v>
      </c>
      <c r="F37" s="94">
        <v>288298.57099999057</v>
      </c>
      <c r="G37" s="12">
        <f t="shared" si="5"/>
        <v>-8.2283809210053294E-2</v>
      </c>
    </row>
    <row r="38" spans="2:7" ht="15" x14ac:dyDescent="0.25">
      <c r="B38" s="16"/>
      <c r="C38" s="10" t="s">
        <v>14</v>
      </c>
      <c r="D38" s="91">
        <v>738826.50873333681</v>
      </c>
      <c r="E38" s="12">
        <f t="shared" si="4"/>
        <v>1.2523177084029946E-2</v>
      </c>
      <c r="F38" s="94">
        <v>293059.71799999056</v>
      </c>
      <c r="G38" s="12">
        <f t="shared" si="5"/>
        <v>1.6514639609504611E-2</v>
      </c>
    </row>
    <row r="39" spans="2:7" ht="15" x14ac:dyDescent="0.25">
      <c r="B39" s="16"/>
      <c r="C39" s="10" t="s">
        <v>15</v>
      </c>
      <c r="D39" s="91">
        <v>765781.32815000415</v>
      </c>
      <c r="E39" s="12">
        <f t="shared" si="4"/>
        <v>3.6483286804204429E-2</v>
      </c>
      <c r="F39" s="94">
        <v>300280.58699998731</v>
      </c>
      <c r="G39" s="12">
        <f t="shared" si="5"/>
        <v>2.4639582161875229E-2</v>
      </c>
    </row>
    <row r="40" spans="2:7" ht="15" x14ac:dyDescent="0.25">
      <c r="B40" s="16"/>
      <c r="C40" s="10" t="s">
        <v>16</v>
      </c>
      <c r="D40" s="91">
        <v>755540.75538333773</v>
      </c>
      <c r="E40" s="12">
        <f t="shared" si="4"/>
        <v>-1.3372711491158817E-2</v>
      </c>
      <c r="F40" s="94">
        <v>307972.09699999209</v>
      </c>
      <c r="G40" s="12">
        <f t="shared" si="5"/>
        <v>2.5614409765374324E-2</v>
      </c>
    </row>
    <row r="41" spans="2:7" ht="15.75" thickBot="1" x14ac:dyDescent="0.3">
      <c r="B41" s="13" t="s">
        <v>18</v>
      </c>
      <c r="C41" s="14"/>
      <c r="D41" s="101">
        <f>SUM(D29:D40)</f>
        <v>9070767.1237000264</v>
      </c>
      <c r="E41" s="102"/>
      <c r="F41" s="103">
        <f>SUM(F29:F40)</f>
        <v>3620091.324999894</v>
      </c>
      <c r="G41" s="15"/>
    </row>
    <row r="42" spans="2:7" ht="15" x14ac:dyDescent="0.25">
      <c r="B42" s="16">
        <v>2011</v>
      </c>
      <c r="C42" s="10" t="s">
        <v>6</v>
      </c>
      <c r="D42" s="91">
        <v>690442.01145000302</v>
      </c>
      <c r="E42" s="12">
        <f>+D42/D40-1</f>
        <v>-8.6161790041763719E-2</v>
      </c>
      <c r="F42" s="94">
        <v>275169.99499999016</v>
      </c>
      <c r="G42" s="12">
        <f>+F42/F40-1</f>
        <v>-0.106509980350599</v>
      </c>
    </row>
    <row r="43" spans="2:7" ht="15" x14ac:dyDescent="0.25">
      <c r="B43" s="16"/>
      <c r="C43" s="10" t="s">
        <v>17</v>
      </c>
      <c r="D43" s="91">
        <v>568385.51491666667</v>
      </c>
      <c r="E43" s="12">
        <f t="shared" ref="E43:E53" si="6">+D43/D42-1</f>
        <v>-0.17678022847567532</v>
      </c>
      <c r="F43" s="94">
        <v>231503.14999999251</v>
      </c>
      <c r="G43" s="12">
        <f t="shared" ref="G43:G53" si="7">+F43/F42-1</f>
        <v>-0.15869043061907684</v>
      </c>
    </row>
    <row r="44" spans="2:7" ht="15" x14ac:dyDescent="0.25">
      <c r="B44" s="16"/>
      <c r="C44" s="10" t="s">
        <v>7</v>
      </c>
      <c r="D44" s="91">
        <v>739238.64650000341</v>
      </c>
      <c r="E44" s="12">
        <f t="shared" si="6"/>
        <v>0.30059374684871454</v>
      </c>
      <c r="F44" s="94">
        <v>292379.72499999171</v>
      </c>
      <c r="G44" s="12">
        <f t="shared" si="7"/>
        <v>0.26296218863545118</v>
      </c>
    </row>
    <row r="45" spans="2:7" ht="15" x14ac:dyDescent="0.25">
      <c r="B45" s="16"/>
      <c r="C45" s="10" t="s">
        <v>8</v>
      </c>
      <c r="D45" s="91">
        <v>693764.61941666761</v>
      </c>
      <c r="E45" s="12">
        <f t="shared" si="6"/>
        <v>-6.151467770068153E-2</v>
      </c>
      <c r="F45" s="94">
        <v>272783.43699999159</v>
      </c>
      <c r="G45" s="12">
        <f t="shared" si="7"/>
        <v>-6.7023416209864295E-2</v>
      </c>
    </row>
    <row r="46" spans="2:7" ht="15" x14ac:dyDescent="0.25">
      <c r="B46" s="16"/>
      <c r="C46" s="10" t="s">
        <v>9</v>
      </c>
      <c r="D46" s="91">
        <v>728938.97591666435</v>
      </c>
      <c r="E46" s="12">
        <f t="shared" si="6"/>
        <v>5.0700706717462962E-2</v>
      </c>
      <c r="F46" s="94">
        <v>286508.98799999058</v>
      </c>
      <c r="G46" s="12">
        <f t="shared" si="7"/>
        <v>5.0316658338751763E-2</v>
      </c>
    </row>
    <row r="47" spans="2:7" ht="15" x14ac:dyDescent="0.25">
      <c r="B47" s="16"/>
      <c r="C47" s="10" t="s">
        <v>10</v>
      </c>
      <c r="D47" s="91">
        <v>706945.38543333882</v>
      </c>
      <c r="E47" s="12">
        <f t="shared" si="6"/>
        <v>-3.017205995284844E-2</v>
      </c>
      <c r="F47" s="94">
        <v>276515.43899999146</v>
      </c>
      <c r="G47" s="12">
        <f t="shared" si="7"/>
        <v>-3.4880403123686454E-2</v>
      </c>
    </row>
    <row r="48" spans="2:7" ht="15" x14ac:dyDescent="0.25">
      <c r="B48" s="16"/>
      <c r="C48" s="10" t="s">
        <v>11</v>
      </c>
      <c r="D48" s="91">
        <v>685921.14928333752</v>
      </c>
      <c r="E48" s="12">
        <f t="shared" si="6"/>
        <v>-2.973954789607125E-2</v>
      </c>
      <c r="F48" s="94">
        <v>266630.42899999541</v>
      </c>
      <c r="G48" s="12">
        <f t="shared" si="7"/>
        <v>-3.5748492148376387E-2</v>
      </c>
    </row>
    <row r="49" spans="2:7" ht="15" x14ac:dyDescent="0.25">
      <c r="B49" s="16"/>
      <c r="C49" s="10" t="s">
        <v>12</v>
      </c>
      <c r="D49" s="91">
        <v>718908.39636666747</v>
      </c>
      <c r="E49" s="12">
        <f t="shared" si="6"/>
        <v>4.8091893824524279E-2</v>
      </c>
      <c r="F49" s="94">
        <v>283641.90599999682</v>
      </c>
      <c r="G49" s="12">
        <f t="shared" si="7"/>
        <v>6.3801708843973293E-2</v>
      </c>
    </row>
    <row r="50" spans="2:7" ht="15" x14ac:dyDescent="0.25">
      <c r="B50" s="16"/>
      <c r="C50" s="10" t="s">
        <v>13</v>
      </c>
      <c r="D50" s="91">
        <v>690563.53168333147</v>
      </c>
      <c r="E50" s="12">
        <f t="shared" si="6"/>
        <v>-3.9427644504626325E-2</v>
      </c>
      <c r="F50" s="94">
        <v>276300.93999999494</v>
      </c>
      <c r="G50" s="12">
        <f t="shared" si="7"/>
        <v>-2.588110517069353E-2</v>
      </c>
    </row>
    <row r="51" spans="2:7" ht="15" x14ac:dyDescent="0.25">
      <c r="B51" s="16"/>
      <c r="C51" s="10" t="s">
        <v>14</v>
      </c>
      <c r="D51" s="91">
        <v>672562.56531666825</v>
      </c>
      <c r="E51" s="12">
        <f t="shared" si="6"/>
        <v>-2.6067067750860984E-2</v>
      </c>
      <c r="F51" s="94">
        <v>266368.9419999948</v>
      </c>
      <c r="G51" s="12">
        <f t="shared" si="7"/>
        <v>-3.594630550297917E-2</v>
      </c>
    </row>
    <row r="52" spans="2:7" ht="15" x14ac:dyDescent="0.25">
      <c r="B52" s="16"/>
      <c r="C52" s="10" t="s">
        <v>15</v>
      </c>
      <c r="D52" s="91">
        <v>709479.24728333473</v>
      </c>
      <c r="E52" s="12">
        <f t="shared" si="6"/>
        <v>5.4889587780260651E-2</v>
      </c>
      <c r="F52" s="94">
        <v>279030.9029999958</v>
      </c>
      <c r="G52" s="12">
        <f t="shared" si="7"/>
        <v>4.7535425507682749E-2</v>
      </c>
    </row>
    <row r="53" spans="2:7" ht="15" x14ac:dyDescent="0.25">
      <c r="B53" s="16"/>
      <c r="C53" s="10" t="s">
        <v>16</v>
      </c>
      <c r="D53" s="91">
        <v>677915.5588499998</v>
      </c>
      <c r="E53" s="12">
        <f t="shared" si="6"/>
        <v>-4.4488529515409159E-2</v>
      </c>
      <c r="F53" s="94">
        <v>275531.15299999667</v>
      </c>
      <c r="G53" s="12">
        <f t="shared" si="7"/>
        <v>-1.2542517557631139E-2</v>
      </c>
    </row>
    <row r="54" spans="2:7" ht="15.75" thickBot="1" x14ac:dyDescent="0.3">
      <c r="B54" s="13" t="s">
        <v>19</v>
      </c>
      <c r="C54" s="14"/>
      <c r="D54" s="101">
        <f>SUM(D42:D53)</f>
        <v>8283065.6024166821</v>
      </c>
      <c r="E54" s="102"/>
      <c r="F54" s="103">
        <f>SUM(F42:F53)</f>
        <v>3282365.006999922</v>
      </c>
      <c r="G54" s="15"/>
    </row>
    <row r="55" spans="2:7" ht="15" x14ac:dyDescent="0.25">
      <c r="B55" s="16">
        <v>2012</v>
      </c>
      <c r="C55" s="10" t="s">
        <v>6</v>
      </c>
      <c r="D55" s="91">
        <v>654446.03600000148</v>
      </c>
      <c r="E55" s="12">
        <f>+D55/D53-1</f>
        <v>-3.4620127158331404E-2</v>
      </c>
      <c r="F55" s="94">
        <v>256723.47099999577</v>
      </c>
      <c r="G55" s="12">
        <f>+F55/F53-1</f>
        <v>-6.8259729599437047E-2</v>
      </c>
    </row>
    <row r="56" spans="2:7" ht="15" x14ac:dyDescent="0.25">
      <c r="B56" s="16"/>
      <c r="C56" s="10" t="s">
        <v>17</v>
      </c>
      <c r="D56" s="91">
        <v>575315.89029999718</v>
      </c>
      <c r="E56" s="12">
        <f t="shared" ref="E56:E65" si="8">+D56/D55-1</f>
        <v>-0.12091164335512017</v>
      </c>
      <c r="F56" s="94">
        <v>225443.08999999627</v>
      </c>
      <c r="G56" s="12">
        <f t="shared" ref="G56:G65" si="9">+F56/F55-1</f>
        <v>-0.12184464816619756</v>
      </c>
    </row>
    <row r="57" spans="2:7" ht="15" x14ac:dyDescent="0.25">
      <c r="B57" s="16"/>
      <c r="C57" s="10" t="s">
        <v>7</v>
      </c>
      <c r="D57" s="91">
        <v>687565.56071666826</v>
      </c>
      <c r="E57" s="12">
        <f t="shared" si="8"/>
        <v>0.19510962987331837</v>
      </c>
      <c r="F57" s="94">
        <v>268224.99399999355</v>
      </c>
      <c r="G57" s="12">
        <f t="shared" si="9"/>
        <v>0.18976808736962392</v>
      </c>
    </row>
    <row r="58" spans="2:7" ht="15" x14ac:dyDescent="0.25">
      <c r="B58" s="16"/>
      <c r="C58" s="10" t="s">
        <v>8</v>
      </c>
      <c r="D58" s="91">
        <v>622613.90943333227</v>
      </c>
      <c r="E58" s="12">
        <f t="shared" si="8"/>
        <v>-9.4466120751648952E-2</v>
      </c>
      <c r="F58" s="94">
        <v>239902.87999999642</v>
      </c>
      <c r="G58" s="12">
        <f t="shared" si="9"/>
        <v>-0.10559088315236498</v>
      </c>
    </row>
    <row r="59" spans="2:7" ht="15" x14ac:dyDescent="0.25">
      <c r="B59" s="16"/>
      <c r="C59" s="10" t="s">
        <v>9</v>
      </c>
      <c r="D59" s="91">
        <v>655872.03819999332</v>
      </c>
      <c r="E59" s="12">
        <f t="shared" si="8"/>
        <v>5.34169382706704E-2</v>
      </c>
      <c r="F59" s="94">
        <v>255815.42899999482</v>
      </c>
      <c r="G59" s="12">
        <f t="shared" si="9"/>
        <v>6.632912868740326E-2</v>
      </c>
    </row>
    <row r="60" spans="2:7" ht="15" x14ac:dyDescent="0.25">
      <c r="B60" s="16"/>
      <c r="C60" s="10" t="s">
        <v>10</v>
      </c>
      <c r="D60" s="91">
        <v>609244.02546666993</v>
      </c>
      <c r="E60" s="12">
        <f t="shared" si="8"/>
        <v>-7.1093155398561536E-2</v>
      </c>
      <c r="F60" s="94">
        <v>239290.11999999578</v>
      </c>
      <c r="G60" s="12">
        <f t="shared" si="9"/>
        <v>-6.459856258317942E-2</v>
      </c>
    </row>
    <row r="61" spans="2:7" ht="15" x14ac:dyDescent="0.25">
      <c r="B61" s="16"/>
      <c r="C61" s="10" t="s">
        <v>11</v>
      </c>
      <c r="D61" s="91">
        <v>623400.23053333559</v>
      </c>
      <c r="E61" s="12">
        <f t="shared" si="8"/>
        <v>2.3235689600439313E-2</v>
      </c>
      <c r="F61" s="94">
        <v>243120.02299999524</v>
      </c>
      <c r="G61" s="12">
        <f t="shared" si="9"/>
        <v>1.6005270088040202E-2</v>
      </c>
    </row>
    <row r="62" spans="2:7" ht="15" x14ac:dyDescent="0.25">
      <c r="B62" s="16"/>
      <c r="C62" s="10" t="s">
        <v>12</v>
      </c>
      <c r="D62" s="91">
        <v>649481.88071666437</v>
      </c>
      <c r="E62" s="12">
        <f t="shared" si="8"/>
        <v>4.1837729448728656E-2</v>
      </c>
      <c r="F62" s="94">
        <v>255078.75999999102</v>
      </c>
      <c r="G62" s="12">
        <f t="shared" si="9"/>
        <v>4.9188614135644571E-2</v>
      </c>
    </row>
    <row r="63" spans="2:7" ht="15" x14ac:dyDescent="0.25">
      <c r="B63" s="16"/>
      <c r="C63" s="10" t="s">
        <v>13</v>
      </c>
      <c r="D63" s="91">
        <v>542166.69601666718</v>
      </c>
      <c r="E63" s="12">
        <f t="shared" si="8"/>
        <v>-0.16523199166323366</v>
      </c>
      <c r="F63" s="94">
        <v>215629.28699999416</v>
      </c>
      <c r="G63" s="12">
        <f t="shared" si="9"/>
        <v>-0.15465604819467615</v>
      </c>
    </row>
    <row r="64" spans="2:7" ht="15" x14ac:dyDescent="0.25">
      <c r="B64" s="16"/>
      <c r="C64" s="10" t="s">
        <v>14</v>
      </c>
      <c r="D64" s="91">
        <v>643925.16591666208</v>
      </c>
      <c r="E64" s="12">
        <f t="shared" si="8"/>
        <v>0.1876885294645001</v>
      </c>
      <c r="F64" s="94">
        <v>253549.17999999656</v>
      </c>
      <c r="G64" s="12">
        <f t="shared" si="9"/>
        <v>0.17585687699279662</v>
      </c>
    </row>
    <row r="65" spans="2:7" ht="15" x14ac:dyDescent="0.25">
      <c r="B65" s="16"/>
      <c r="C65" s="10" t="s">
        <v>15</v>
      </c>
      <c r="D65" s="92">
        <v>589598.08315000182</v>
      </c>
      <c r="E65" s="19">
        <f t="shared" si="8"/>
        <v>-8.436862797452982E-2</v>
      </c>
      <c r="F65" s="95">
        <v>229490.42699999487</v>
      </c>
      <c r="G65" s="19">
        <f t="shared" si="9"/>
        <v>-9.4887914841617738E-2</v>
      </c>
    </row>
    <row r="66" spans="2:7" ht="15" x14ac:dyDescent="0.25">
      <c r="B66" s="16"/>
      <c r="C66" s="10" t="s">
        <v>16</v>
      </c>
      <c r="D66" s="92">
        <v>574408.06723333371</v>
      </c>
      <c r="E66" s="19">
        <f>+D66/D65-1</f>
        <v>-2.5763340062968876E-2</v>
      </c>
      <c r="F66" s="95">
        <v>239546.8689999941</v>
      </c>
      <c r="G66" s="19">
        <f>+F66/F65-1</f>
        <v>4.3820747259315729E-2</v>
      </c>
    </row>
    <row r="67" spans="2:7" ht="15.75" thickBot="1" x14ac:dyDescent="0.3">
      <c r="B67" s="13" t="s">
        <v>20</v>
      </c>
      <c r="C67" s="14"/>
      <c r="D67" s="101">
        <f>SUM(D55:D66)</f>
        <v>7428037.5836833268</v>
      </c>
      <c r="E67" s="102"/>
      <c r="F67" s="101">
        <f>SUM(F55:F66)</f>
        <v>2921814.5299999379</v>
      </c>
      <c r="G67" s="15"/>
    </row>
    <row r="68" spans="2:7" ht="15" x14ac:dyDescent="0.25">
      <c r="B68" s="17">
        <v>2013</v>
      </c>
      <c r="C68" s="20" t="s">
        <v>6</v>
      </c>
      <c r="D68" s="91">
        <v>565664.35853333422</v>
      </c>
      <c r="E68" s="12">
        <f>+D68/D66-1</f>
        <v>-1.522212029875214E-2</v>
      </c>
      <c r="F68" s="94">
        <v>230428.9449999943</v>
      </c>
      <c r="G68" s="12">
        <f>+F68/F66-1</f>
        <v>-3.8063215094662817E-2</v>
      </c>
    </row>
    <row r="69" spans="2:7" ht="15" x14ac:dyDescent="0.25">
      <c r="B69" s="21"/>
      <c r="C69" s="22" t="s">
        <v>17</v>
      </c>
      <c r="D69" s="91">
        <v>441244.86511666741</v>
      </c>
      <c r="E69" s="12">
        <f>+D69/D68-1</f>
        <v>-0.21995285992432712</v>
      </c>
      <c r="F69" s="94">
        <v>184216.03999999212</v>
      </c>
      <c r="G69" s="12">
        <f>+F69/F68-1</f>
        <v>-0.20055164944665838</v>
      </c>
    </row>
    <row r="70" spans="2:7" ht="15" x14ac:dyDescent="0.25">
      <c r="B70" s="21"/>
      <c r="C70" s="22" t="s">
        <v>7</v>
      </c>
      <c r="D70" s="91">
        <v>515028.54366666818</v>
      </c>
      <c r="E70" s="12">
        <f t="shared" ref="E70:E79" si="10">+D70/D69-1</f>
        <v>0.16721708145088998</v>
      </c>
      <c r="F70" s="94">
        <v>203631.99399999672</v>
      </c>
      <c r="G70" s="12">
        <f t="shared" ref="G70:G79" si="11">+F70/F69-1</f>
        <v>0.10539773843800693</v>
      </c>
    </row>
    <row r="71" spans="2:7" ht="15" x14ac:dyDescent="0.25">
      <c r="B71" s="16"/>
      <c r="C71" s="22" t="s">
        <v>8</v>
      </c>
      <c r="D71" s="91">
        <v>523141.94095000048</v>
      </c>
      <c r="E71" s="12">
        <f t="shared" si="10"/>
        <v>1.5753296362120528E-2</v>
      </c>
      <c r="F71" s="94">
        <v>203866.67299999562</v>
      </c>
      <c r="G71" s="12">
        <f t="shared" si="11"/>
        <v>1.1524662475137504E-3</v>
      </c>
    </row>
    <row r="72" spans="2:7" ht="15" x14ac:dyDescent="0.25">
      <c r="B72" s="21"/>
      <c r="C72" s="22" t="s">
        <v>9</v>
      </c>
      <c r="D72" s="91">
        <v>536456.53306666925</v>
      </c>
      <c r="E72" s="12">
        <f t="shared" si="10"/>
        <v>2.5451203725876281E-2</v>
      </c>
      <c r="F72" s="94">
        <v>214628.81899999373</v>
      </c>
      <c r="G72" s="12">
        <f t="shared" si="11"/>
        <v>5.279011935412492E-2</v>
      </c>
    </row>
    <row r="73" spans="2:7" ht="15" x14ac:dyDescent="0.25">
      <c r="B73" s="21"/>
      <c r="C73" s="22" t="s">
        <v>10</v>
      </c>
      <c r="D73" s="91">
        <v>532065.13118333125</v>
      </c>
      <c r="E73" s="12">
        <f t="shared" si="10"/>
        <v>-8.1859416609849633E-3</v>
      </c>
      <c r="F73" s="94">
        <v>214356.44499999363</v>
      </c>
      <c r="G73" s="12">
        <f t="shared" si="11"/>
        <v>-1.2690467257340243E-3</v>
      </c>
    </row>
    <row r="74" spans="2:7" ht="15" x14ac:dyDescent="0.25">
      <c r="B74" s="21"/>
      <c r="C74" s="22" t="s">
        <v>11</v>
      </c>
      <c r="D74" s="91">
        <v>553894.68815000018</v>
      </c>
      <c r="E74" s="12">
        <f t="shared" si="10"/>
        <v>4.1027978883185323E-2</v>
      </c>
      <c r="F74" s="94">
        <v>223815.99099999468</v>
      </c>
      <c r="G74" s="12">
        <f t="shared" si="11"/>
        <v>4.4129981722739187E-2</v>
      </c>
    </row>
    <row r="75" spans="2:7" ht="15" x14ac:dyDescent="0.25">
      <c r="B75" s="21"/>
      <c r="C75" s="22" t="s">
        <v>12</v>
      </c>
      <c r="D75" s="91">
        <v>550072.17418333318</v>
      </c>
      <c r="E75" s="12">
        <f t="shared" si="10"/>
        <v>-6.9011565708170242E-3</v>
      </c>
      <c r="F75" s="94">
        <v>219918.43299999469</v>
      </c>
      <c r="G75" s="12">
        <f t="shared" si="11"/>
        <v>-1.7414117653461458E-2</v>
      </c>
    </row>
    <row r="76" spans="2:7" ht="15" x14ac:dyDescent="0.25">
      <c r="B76" s="21"/>
      <c r="C76" s="22" t="s">
        <v>13</v>
      </c>
      <c r="D76" s="91">
        <v>491245.04138333717</v>
      </c>
      <c r="E76" s="12">
        <f t="shared" si="10"/>
        <v>-0.10694438941096041</v>
      </c>
      <c r="F76" s="94">
        <v>197829.73299999288</v>
      </c>
      <c r="G76" s="12">
        <f t="shared" si="11"/>
        <v>-0.10044042101737938</v>
      </c>
    </row>
    <row r="77" spans="2:7" ht="15" x14ac:dyDescent="0.25">
      <c r="B77" s="21"/>
      <c r="C77" s="22" t="s">
        <v>14</v>
      </c>
      <c r="D77" s="91">
        <v>561869.74188333645</v>
      </c>
      <c r="E77" s="12">
        <f t="shared" si="10"/>
        <v>0.14376674480239315</v>
      </c>
      <c r="F77" s="94">
        <v>221894.06799999418</v>
      </c>
      <c r="G77" s="12">
        <f t="shared" si="11"/>
        <v>0.12164164928636967</v>
      </c>
    </row>
    <row r="78" spans="2:7" ht="15" x14ac:dyDescent="0.25">
      <c r="B78" s="21"/>
      <c r="C78" s="22" t="s">
        <v>15</v>
      </c>
      <c r="D78" s="92">
        <v>521668.49413332995</v>
      </c>
      <c r="E78" s="12">
        <f t="shared" si="10"/>
        <v>-7.1549052659884427E-2</v>
      </c>
      <c r="F78" s="95">
        <v>208511.20899999246</v>
      </c>
      <c r="G78" s="12">
        <f t="shared" si="11"/>
        <v>-6.0311927761863671E-2</v>
      </c>
    </row>
    <row r="79" spans="2:7" ht="15" x14ac:dyDescent="0.25">
      <c r="B79" s="21"/>
      <c r="C79" s="22" t="s">
        <v>16</v>
      </c>
      <c r="D79" s="92">
        <v>518104.96003333578</v>
      </c>
      <c r="E79" s="12">
        <f t="shared" si="10"/>
        <v>-6.8310318527371461E-3</v>
      </c>
      <c r="F79" s="95">
        <v>211715.94799999389</v>
      </c>
      <c r="G79" s="12">
        <f t="shared" si="11"/>
        <v>1.5369624565370721E-2</v>
      </c>
    </row>
    <row r="80" spans="2:7" ht="15.75" thickBot="1" x14ac:dyDescent="0.3">
      <c r="B80" s="13" t="s">
        <v>21</v>
      </c>
      <c r="C80" s="14"/>
      <c r="D80" s="101">
        <f>SUM(D68:D79)</f>
        <v>6310456.4722833438</v>
      </c>
      <c r="E80" s="102"/>
      <c r="F80" s="101">
        <f>SUM(F68:F79)</f>
        <v>2534814.2979999287</v>
      </c>
      <c r="G80" s="15"/>
    </row>
    <row r="81" spans="2:7" ht="15" x14ac:dyDescent="0.25">
      <c r="B81" s="17">
        <v>2014</v>
      </c>
      <c r="C81" s="20" t="s">
        <v>6</v>
      </c>
      <c r="D81" s="91">
        <v>477973.97083333106</v>
      </c>
      <c r="E81" s="12">
        <f>+D81/D79-1</f>
        <v>-7.7457257304432314E-2</v>
      </c>
      <c r="F81" s="94">
        <v>193641.13399999257</v>
      </c>
      <c r="G81" s="12">
        <f>+F81/F79-1</f>
        <v>-8.5372945074510098E-2</v>
      </c>
    </row>
    <row r="82" spans="2:7" ht="15" x14ac:dyDescent="0.25">
      <c r="B82" s="21"/>
      <c r="C82" s="22" t="s">
        <v>17</v>
      </c>
      <c r="D82" s="91">
        <v>445050.06085000088</v>
      </c>
      <c r="E82" s="12">
        <f>+D82/D81-1</f>
        <v>-6.888222370337127E-2</v>
      </c>
      <c r="F82" s="94">
        <v>174658.76899999444</v>
      </c>
      <c r="G82" s="12">
        <f>+F82/F81-1</f>
        <v>-9.8028577956989493E-2</v>
      </c>
    </row>
    <row r="83" spans="2:7" ht="15" x14ac:dyDescent="0.25">
      <c r="B83" s="21"/>
      <c r="C83" s="22" t="s">
        <v>7</v>
      </c>
      <c r="D83" s="91">
        <v>520450.48328333418</v>
      </c>
      <c r="E83" s="12">
        <f t="shared" ref="E83:E89" si="12">+D83/D82-1</f>
        <v>0.16942009240337152</v>
      </c>
      <c r="F83" s="94">
        <v>199114.62499999485</v>
      </c>
      <c r="G83" s="12">
        <f t="shared" ref="G83:G89" si="13">+F83/F82-1</f>
        <v>0.14002077387824241</v>
      </c>
    </row>
    <row r="84" spans="2:7" ht="15" x14ac:dyDescent="0.25">
      <c r="B84" s="21"/>
      <c r="C84" s="22" t="s">
        <v>8</v>
      </c>
      <c r="D84" s="91">
        <v>504835.65366666828</v>
      </c>
      <c r="E84" s="12">
        <f t="shared" si="12"/>
        <v>-3.0002526884320591E-2</v>
      </c>
      <c r="F84" s="94">
        <v>194306.06699999509</v>
      </c>
      <c r="G84" s="12">
        <f t="shared" si="13"/>
        <v>-2.4149697692974037E-2</v>
      </c>
    </row>
    <row r="85" spans="2:7" ht="15" x14ac:dyDescent="0.25">
      <c r="B85" s="21"/>
      <c r="C85" s="22" t="s">
        <v>9</v>
      </c>
      <c r="D85" s="91">
        <v>495096.53203332942</v>
      </c>
      <c r="E85" s="12">
        <f t="shared" si="12"/>
        <v>-1.9291667620150665E-2</v>
      </c>
      <c r="F85" s="94">
        <v>189878.14499999504</v>
      </c>
      <c r="G85" s="12">
        <f t="shared" si="13"/>
        <v>-2.2788387765576901E-2</v>
      </c>
    </row>
    <row r="86" spans="2:7" ht="15" x14ac:dyDescent="0.25">
      <c r="B86" s="21"/>
      <c r="C86" s="22" t="s">
        <v>10</v>
      </c>
      <c r="D86" s="91">
        <v>493877.45224999805</v>
      </c>
      <c r="E86" s="12">
        <f t="shared" si="12"/>
        <v>-2.462307256172247E-3</v>
      </c>
      <c r="F86" s="94">
        <v>189186.15399999448</v>
      </c>
      <c r="G86" s="12">
        <f t="shared" si="13"/>
        <v>-3.6443951988290868E-3</v>
      </c>
    </row>
    <row r="87" spans="2:7" ht="15" x14ac:dyDescent="0.25">
      <c r="B87" s="21"/>
      <c r="C87" s="22" t="s">
        <v>11</v>
      </c>
      <c r="D87" s="91">
        <v>511713.60834999674</v>
      </c>
      <c r="E87" s="12">
        <f t="shared" si="12"/>
        <v>3.6114538168813048E-2</v>
      </c>
      <c r="F87" s="94">
        <v>192880.38299999372</v>
      </c>
      <c r="G87" s="12">
        <f t="shared" si="13"/>
        <v>1.9526952273681397E-2</v>
      </c>
    </row>
    <row r="88" spans="2:7" ht="15" x14ac:dyDescent="0.25">
      <c r="B88" s="21"/>
      <c r="C88" s="22" t="s">
        <v>12</v>
      </c>
      <c r="D88" s="92">
        <v>520082.43400000135</v>
      </c>
      <c r="E88" s="12">
        <f t="shared" si="12"/>
        <v>1.6354510635332886E-2</v>
      </c>
      <c r="F88" s="95">
        <v>197082.12399999538</v>
      </c>
      <c r="G88" s="12">
        <f t="shared" si="13"/>
        <v>2.1784180094674532E-2</v>
      </c>
    </row>
    <row r="89" spans="2:7" ht="15" x14ac:dyDescent="0.25">
      <c r="B89" s="21"/>
      <c r="C89" s="22" t="s">
        <v>13</v>
      </c>
      <c r="D89" s="92">
        <v>492286.53868333512</v>
      </c>
      <c r="E89" s="12">
        <f t="shared" si="12"/>
        <v>-5.3445172341018088E-2</v>
      </c>
      <c r="F89" s="95">
        <v>190545.31899999228</v>
      </c>
      <c r="G89" s="12">
        <f t="shared" si="13"/>
        <v>-3.3167924453682329E-2</v>
      </c>
    </row>
    <row r="90" spans="2:7" ht="15" x14ac:dyDescent="0.25">
      <c r="B90" s="21"/>
      <c r="C90" s="22" t="s">
        <v>14</v>
      </c>
      <c r="D90" s="91">
        <v>528342.3025300029</v>
      </c>
      <c r="E90" s="12">
        <f>+D90/D89-1</f>
        <v>7.3241417372699624E-2</v>
      </c>
      <c r="F90" s="94">
        <v>201530.40049999105</v>
      </c>
      <c r="G90" s="12">
        <f>+F90/F89-1</f>
        <v>5.7650754989154063E-2</v>
      </c>
    </row>
    <row r="91" spans="2:7" ht="15" x14ac:dyDescent="0.25">
      <c r="B91" s="21"/>
      <c r="C91" s="22" t="s">
        <v>15</v>
      </c>
      <c r="D91" s="92">
        <v>521878.96566000278</v>
      </c>
      <c r="E91" s="12">
        <f>+D91/D90-1</f>
        <v>-1.2233237503508576E-2</v>
      </c>
      <c r="F91" s="95">
        <v>195053.68639999389</v>
      </c>
      <c r="G91" s="12">
        <f>+F91/F90-1</f>
        <v>-3.213765309813621E-2</v>
      </c>
    </row>
    <row r="92" spans="2:7" ht="15" x14ac:dyDescent="0.25">
      <c r="B92" s="21"/>
      <c r="C92" s="22" t="s">
        <v>16</v>
      </c>
      <c r="D92" s="92">
        <v>514939.52944666869</v>
      </c>
      <c r="E92" s="12">
        <f>+D92/D91-1</f>
        <v>-1.3297022240699063E-2</v>
      </c>
      <c r="F92" s="95">
        <v>200488.32439999326</v>
      </c>
      <c r="G92" s="12">
        <f>+F92/F91-1</f>
        <v>2.7862267564913612E-2</v>
      </c>
    </row>
    <row r="93" spans="2:7" ht="15.75" thickBot="1" x14ac:dyDescent="0.3">
      <c r="B93" s="13" t="s">
        <v>29</v>
      </c>
      <c r="C93" s="14"/>
      <c r="D93" s="101">
        <f>SUM(D81:D92)</f>
        <v>6026527.5315866703</v>
      </c>
      <c r="E93" s="102"/>
      <c r="F93" s="101">
        <f>SUM(F81:F92)</f>
        <v>2318365.131299926</v>
      </c>
      <c r="G93" s="15"/>
    </row>
    <row r="94" spans="2:7" ht="15" x14ac:dyDescent="0.25">
      <c r="B94" s="17">
        <v>2015</v>
      </c>
      <c r="C94" s="54" t="s">
        <v>6</v>
      </c>
      <c r="D94" s="90">
        <v>490611.11479666771</v>
      </c>
      <c r="E94" s="9">
        <f>+D94/D92-1</f>
        <v>-4.7245187558514368E-2</v>
      </c>
      <c r="F94" s="93">
        <v>185713.79255999436</v>
      </c>
      <c r="G94" s="9">
        <f>+F94/F92-1</f>
        <v>-7.3692729410627988E-2</v>
      </c>
    </row>
    <row r="95" spans="2:7" ht="15" x14ac:dyDescent="0.25">
      <c r="B95" s="21"/>
      <c r="C95" s="55" t="s">
        <v>17</v>
      </c>
      <c r="D95" s="91">
        <v>409173.41301666567</v>
      </c>
      <c r="E95" s="12">
        <f t="shared" ref="E95:E104" si="14">+D95/D94-1</f>
        <v>-0.16599237017643531</v>
      </c>
      <c r="F95" s="94">
        <v>157835.89599999512</v>
      </c>
      <c r="G95" s="12">
        <f t="shared" ref="G95:G104" si="15">+F95/F94-1</f>
        <v>-0.15011214932242234</v>
      </c>
    </row>
    <row r="96" spans="2:7" ht="15" x14ac:dyDescent="0.25">
      <c r="B96" s="21"/>
      <c r="C96" s="55" t="s">
        <v>7</v>
      </c>
      <c r="D96" s="91">
        <v>537490.55888333742</v>
      </c>
      <c r="E96" s="12">
        <f t="shared" si="14"/>
        <v>0.31360088848550238</v>
      </c>
      <c r="F96" s="94">
        <v>197583.79699999493</v>
      </c>
      <c r="G96" s="12">
        <f t="shared" si="15"/>
        <v>0.25183055317151082</v>
      </c>
    </row>
    <row r="97" spans="2:7" ht="15" x14ac:dyDescent="0.25">
      <c r="B97" s="21"/>
      <c r="C97" s="55" t="s">
        <v>8</v>
      </c>
      <c r="D97" s="91">
        <v>507112.76894999977</v>
      </c>
      <c r="E97" s="12">
        <f t="shared" si="14"/>
        <v>-5.6517811208533608E-2</v>
      </c>
      <c r="F97" s="94">
        <v>187689.93499999458</v>
      </c>
      <c r="G97" s="12">
        <f t="shared" si="15"/>
        <v>-5.0074257860327487E-2</v>
      </c>
    </row>
    <row r="98" spans="2:7" ht="15" x14ac:dyDescent="0.25">
      <c r="B98" s="21"/>
      <c r="C98" s="55" t="s">
        <v>9</v>
      </c>
      <c r="D98" s="91">
        <v>473560.54931666917</v>
      </c>
      <c r="E98" s="12">
        <f t="shared" si="14"/>
        <v>-6.6163231706434789E-2</v>
      </c>
      <c r="F98" s="94">
        <v>176971.68799999307</v>
      </c>
      <c r="G98" s="12">
        <f t="shared" si="15"/>
        <v>-5.7106136245408279E-2</v>
      </c>
    </row>
    <row r="99" spans="2:7" ht="15" x14ac:dyDescent="0.25">
      <c r="B99" s="21"/>
      <c r="C99" s="55" t="s">
        <v>10</v>
      </c>
      <c r="D99" s="91">
        <v>479251.57211666735</v>
      </c>
      <c r="E99" s="12">
        <f t="shared" si="14"/>
        <v>1.2017518790807369E-2</v>
      </c>
      <c r="F99" s="94">
        <v>180013.25599999478</v>
      </c>
      <c r="G99" s="12">
        <f t="shared" si="15"/>
        <v>1.7186749103064614E-2</v>
      </c>
    </row>
    <row r="100" spans="2:7" ht="15" x14ac:dyDescent="0.25">
      <c r="B100" s="21"/>
      <c r="C100" s="55" t="s">
        <v>11</v>
      </c>
      <c r="D100" s="91">
        <v>491709.72610000026</v>
      </c>
      <c r="E100" s="12">
        <f t="shared" si="14"/>
        <v>2.5995019543306075E-2</v>
      </c>
      <c r="F100" s="94">
        <v>184537.43099999541</v>
      </c>
      <c r="G100" s="12">
        <f t="shared" si="15"/>
        <v>2.5132454689896555E-2</v>
      </c>
    </row>
    <row r="101" spans="2:7" ht="15" x14ac:dyDescent="0.25">
      <c r="B101" s="21"/>
      <c r="C101" s="55" t="s">
        <v>12</v>
      </c>
      <c r="D101" s="91">
        <v>496778.54510000075</v>
      </c>
      <c r="E101" s="12">
        <f t="shared" si="14"/>
        <v>1.0308559564611075E-2</v>
      </c>
      <c r="F101" s="94">
        <v>182185.08599999486</v>
      </c>
      <c r="G101" s="12">
        <f t="shared" si="15"/>
        <v>-1.2747251260914139E-2</v>
      </c>
    </row>
    <row r="102" spans="2:7" ht="15" x14ac:dyDescent="0.25">
      <c r="B102" s="21"/>
      <c r="C102" s="55" t="s">
        <v>13</v>
      </c>
      <c r="D102" s="91">
        <v>468651.34036666644</v>
      </c>
      <c r="E102" s="12">
        <f t="shared" si="14"/>
        <v>-5.6619201877312064E-2</v>
      </c>
      <c r="F102" s="94">
        <v>174801.13199999515</v>
      </c>
      <c r="G102" s="12">
        <f t="shared" si="15"/>
        <v>-4.0529958637777419E-2</v>
      </c>
    </row>
    <row r="103" spans="2:7" ht="15" x14ac:dyDescent="0.25">
      <c r="B103" s="16"/>
      <c r="C103" s="55" t="s">
        <v>14</v>
      </c>
      <c r="D103" s="91">
        <v>483905.64743333426</v>
      </c>
      <c r="E103" s="12">
        <f t="shared" si="14"/>
        <v>3.2549372535098486E-2</v>
      </c>
      <c r="F103" s="94">
        <v>179543.18299999644</v>
      </c>
      <c r="G103" s="12">
        <f t="shared" si="15"/>
        <v>2.7128262533227865E-2</v>
      </c>
    </row>
    <row r="104" spans="2:7" ht="15" x14ac:dyDescent="0.25">
      <c r="B104" s="21"/>
      <c r="C104" s="55" t="s">
        <v>15</v>
      </c>
      <c r="D104" s="91">
        <v>452991.83590000164</v>
      </c>
      <c r="E104" s="12">
        <f t="shared" si="14"/>
        <v>-6.388396518474504E-2</v>
      </c>
      <c r="F104" s="94">
        <v>169857.23199999626</v>
      </c>
      <c r="G104" s="12">
        <f t="shared" si="15"/>
        <v>-5.3947751388591425E-2</v>
      </c>
    </row>
    <row r="105" spans="2:7" ht="15" x14ac:dyDescent="0.25">
      <c r="B105" s="21"/>
      <c r="C105" s="55" t="s">
        <v>16</v>
      </c>
      <c r="D105" s="91">
        <v>440589.27583333454</v>
      </c>
      <c r="E105" s="12">
        <f>+D105/D104-1</f>
        <v>-2.7379213230246724E-2</v>
      </c>
      <c r="F105" s="94">
        <v>169097.75599999493</v>
      </c>
      <c r="G105" s="12">
        <f>+F105/F104-1</f>
        <v>-4.4712608998677128E-3</v>
      </c>
    </row>
    <row r="106" spans="2:7" ht="15.75" thickBot="1" x14ac:dyDescent="0.3">
      <c r="B106" s="13" t="s">
        <v>62</v>
      </c>
      <c r="C106" s="14"/>
      <c r="D106" s="101">
        <f>SUM(D94:D105)</f>
        <v>5731826.3478133446</v>
      </c>
      <c r="E106" s="102"/>
      <c r="F106" s="101">
        <f>SUM(F94:F105)</f>
        <v>2145830.1845599399</v>
      </c>
      <c r="G106" s="15"/>
    </row>
    <row r="107" spans="2:7" ht="15" x14ac:dyDescent="0.25">
      <c r="B107" s="17">
        <v>2016</v>
      </c>
      <c r="C107" s="54" t="s">
        <v>6</v>
      </c>
      <c r="D107" s="90">
        <v>436963.30420000217</v>
      </c>
      <c r="E107" s="9">
        <f>+D107/D105-1</f>
        <v>-8.2298227220219955E-3</v>
      </c>
      <c r="F107" s="93">
        <v>162908.15499999377</v>
      </c>
      <c r="G107" s="9">
        <f>+F107/F105-1</f>
        <v>-3.6603685030576871E-2</v>
      </c>
    </row>
    <row r="108" spans="2:7" ht="15" x14ac:dyDescent="0.25">
      <c r="B108" s="21"/>
      <c r="C108" s="55" t="s">
        <v>17</v>
      </c>
      <c r="D108" s="91">
        <v>380559.66055000026</v>
      </c>
      <c r="E108" s="12">
        <f>+D108/D107-1</f>
        <v>-0.12908096196605434</v>
      </c>
      <c r="F108" s="94">
        <v>146133.04199999728</v>
      </c>
      <c r="G108" s="12">
        <f>+F108/F107-1</f>
        <v>-0.10297282539353003</v>
      </c>
    </row>
    <row r="109" spans="2:7" ht="15" x14ac:dyDescent="0.25">
      <c r="B109" s="21"/>
      <c r="C109" s="55" t="s">
        <v>7</v>
      </c>
      <c r="D109" s="91">
        <v>433608.49766666692</v>
      </c>
      <c r="E109" s="12">
        <f>+D109/D108-1</f>
        <v>0.13939690044919195</v>
      </c>
      <c r="F109" s="94">
        <v>162437.12299999801</v>
      </c>
      <c r="G109" s="12">
        <f>+F109/F108-1</f>
        <v>0.1115701197816783</v>
      </c>
    </row>
    <row r="110" spans="2:7" ht="15" x14ac:dyDescent="0.25">
      <c r="B110" s="21"/>
      <c r="C110" s="55" t="s">
        <v>8</v>
      </c>
      <c r="D110" s="91">
        <v>413342.0827166682</v>
      </c>
      <c r="E110" s="12">
        <f t="shared" ref="E110:E112" si="16">+D110/D109-1</f>
        <v>-4.6738970889768749E-2</v>
      </c>
      <c r="F110" s="94">
        <v>154137.85399999685</v>
      </c>
      <c r="G110" s="12">
        <f t="shared" ref="G110:G112" si="17">+F110/F109-1</f>
        <v>-5.1092193993126034E-2</v>
      </c>
    </row>
    <row r="111" spans="2:7" ht="15" x14ac:dyDescent="0.25">
      <c r="B111" s="21"/>
      <c r="C111" s="55" t="s">
        <v>9</v>
      </c>
      <c r="D111" s="91">
        <v>407827.22356666694</v>
      </c>
      <c r="E111" s="12">
        <f t="shared" si="16"/>
        <v>-1.3342118745217402E-2</v>
      </c>
      <c r="F111" s="94">
        <v>153903.26199999481</v>
      </c>
      <c r="G111" s="12">
        <f t="shared" si="17"/>
        <v>-1.521962281906708E-3</v>
      </c>
    </row>
    <row r="112" spans="2:7" ht="15" x14ac:dyDescent="0.25">
      <c r="B112" s="21"/>
      <c r="C112" s="55" t="s">
        <v>10</v>
      </c>
      <c r="D112" s="91">
        <v>381534.88431666838</v>
      </c>
      <c r="E112" s="12">
        <f t="shared" si="16"/>
        <v>-6.4469308890313881E-2</v>
      </c>
      <c r="F112" s="94">
        <v>146756.12199999744</v>
      </c>
      <c r="G112" s="12">
        <f t="shared" si="17"/>
        <v>-4.6439171640154098E-2</v>
      </c>
    </row>
    <row r="113" spans="2:7" ht="15" x14ac:dyDescent="0.25">
      <c r="B113" s="21"/>
      <c r="C113" s="55" t="s">
        <v>11</v>
      </c>
      <c r="D113" s="91">
        <v>370429.29923333379</v>
      </c>
      <c r="E113" s="12">
        <f>+D113/D112-1</f>
        <v>-2.9107653165777458E-2</v>
      </c>
      <c r="F113" s="94">
        <v>141074.07799999695</v>
      </c>
      <c r="G113" s="12">
        <f>+F113/F112-1</f>
        <v>-3.8717594350173634E-2</v>
      </c>
    </row>
    <row r="114" spans="2:7" ht="15" x14ac:dyDescent="0.25">
      <c r="B114" s="21"/>
      <c r="C114" s="55" t="s">
        <v>12</v>
      </c>
      <c r="D114" s="91">
        <v>378251.71988333261</v>
      </c>
      <c r="E114" s="12">
        <f t="shared" ref="E114:E115" si="18">+D114/D113-1</f>
        <v>2.1117175844860725E-2</v>
      </c>
      <c r="F114" s="94">
        <v>140134.24799999766</v>
      </c>
      <c r="G114" s="12">
        <f t="shared" ref="G114:G115" si="19">+F114/F113-1</f>
        <v>-6.6619609592579732E-3</v>
      </c>
    </row>
    <row r="115" spans="2:7" ht="15" x14ac:dyDescent="0.25">
      <c r="B115" s="21"/>
      <c r="C115" s="55" t="s">
        <v>13</v>
      </c>
      <c r="D115" s="91">
        <v>357785.8856333333</v>
      </c>
      <c r="E115" s="12">
        <f t="shared" si="18"/>
        <v>-5.4106387821083235E-2</v>
      </c>
      <c r="F115" s="94">
        <v>133389.71499999854</v>
      </c>
      <c r="G115" s="12">
        <f t="shared" si="19"/>
        <v>-4.8129084048028292E-2</v>
      </c>
    </row>
    <row r="116" spans="2:7" ht="15" x14ac:dyDescent="0.25">
      <c r="B116" s="21"/>
      <c r="C116" s="55" t="s">
        <v>14</v>
      </c>
      <c r="D116" s="91">
        <v>346849.29813333566</v>
      </c>
      <c r="E116" s="12">
        <f>+D116/D115-1</f>
        <v>-3.0567408998368628E-2</v>
      </c>
      <c r="F116" s="94">
        <v>128976.83099999663</v>
      </c>
      <c r="G116" s="12">
        <f>+F116/F115-1</f>
        <v>-3.3082640591907353E-2</v>
      </c>
    </row>
    <row r="117" spans="2:7" ht="15" x14ac:dyDescent="0.25">
      <c r="B117" s="21"/>
      <c r="C117" s="55" t="s">
        <v>15</v>
      </c>
      <c r="D117" s="91">
        <v>350662.13003333443</v>
      </c>
      <c r="E117" s="12">
        <f t="shared" ref="E117:E118" si="20">+D117/D116-1</f>
        <v>1.0992762333724038E-2</v>
      </c>
      <c r="F117" s="94">
        <v>130280.8059999994</v>
      </c>
      <c r="G117" s="12">
        <f t="shared" ref="G117:G118" si="21">+F117/F116-1</f>
        <v>1.0110149163168769E-2</v>
      </c>
    </row>
    <row r="118" spans="2:7" ht="15" x14ac:dyDescent="0.25">
      <c r="B118" s="21"/>
      <c r="C118" s="55" t="s">
        <v>16</v>
      </c>
      <c r="D118" s="91">
        <v>341811.37641666777</v>
      </c>
      <c r="E118" s="12">
        <f t="shared" si="20"/>
        <v>-2.5240118218141427E-2</v>
      </c>
      <c r="F118" s="94">
        <v>133072.42499999815</v>
      </c>
      <c r="G118" s="12">
        <f t="shared" si="21"/>
        <v>2.1427707470575319E-2</v>
      </c>
    </row>
    <row r="119" spans="2:7" ht="15.75" thickBot="1" x14ac:dyDescent="0.3">
      <c r="B119" s="78" t="s">
        <v>63</v>
      </c>
      <c r="C119" s="79"/>
      <c r="D119" s="96">
        <f>SUM(D107:D118)</f>
        <v>4599625.3623500094</v>
      </c>
      <c r="E119" s="80"/>
      <c r="F119" s="96">
        <f>SUM(F107:F118)</f>
        <v>1733203.6609999652</v>
      </c>
      <c r="G119" s="80"/>
    </row>
    <row r="120" spans="2:7" ht="15" x14ac:dyDescent="0.25">
      <c r="B120" s="17">
        <v>2017</v>
      </c>
      <c r="C120" s="54" t="s">
        <v>6</v>
      </c>
      <c r="D120" s="90">
        <v>340156.28895000112</v>
      </c>
      <c r="E120" s="9">
        <f>+D120/D118-1</f>
        <v>-4.8421076092245441E-3</v>
      </c>
      <c r="F120" s="93">
        <v>127795.16699999859</v>
      </c>
      <c r="G120" s="9">
        <f>+F120/F118-1</f>
        <v>-3.965703638450746E-2</v>
      </c>
    </row>
    <row r="121" spans="2:7" ht="15" x14ac:dyDescent="0.25">
      <c r="B121" s="21"/>
      <c r="C121" s="55" t="s">
        <v>17</v>
      </c>
      <c r="D121" s="91">
        <v>285885.74993333389</v>
      </c>
      <c r="E121" s="12">
        <f t="shared" ref="E121:E128" si="22">+D121/D120-1</f>
        <v>-0.15954589340150149</v>
      </c>
      <c r="F121" s="94">
        <v>108743.06999999654</v>
      </c>
      <c r="G121" s="12">
        <f t="shared" ref="G121:G128" si="23">+F121/F120-1</f>
        <v>-0.14908307917467845</v>
      </c>
    </row>
    <row r="122" spans="2:7" ht="15" x14ac:dyDescent="0.25">
      <c r="B122" s="21"/>
      <c r="C122" s="55" t="s">
        <v>7</v>
      </c>
      <c r="D122" s="91">
        <v>350610.5250499993</v>
      </c>
      <c r="E122" s="12">
        <f t="shared" si="22"/>
        <v>0.22640084415455708</v>
      </c>
      <c r="F122" s="94">
        <v>129403.23999999715</v>
      </c>
      <c r="G122" s="12">
        <f t="shared" si="23"/>
        <v>0.18999068170506184</v>
      </c>
    </row>
    <row r="123" spans="2:7" ht="15" x14ac:dyDescent="0.25">
      <c r="B123" s="16"/>
      <c r="C123" s="55" t="s">
        <v>8</v>
      </c>
      <c r="D123" s="91">
        <v>319220.69851666631</v>
      </c>
      <c r="E123" s="12">
        <f t="shared" si="22"/>
        <v>-8.9529048019470037E-2</v>
      </c>
      <c r="F123" s="94">
        <v>118806.50799999702</v>
      </c>
      <c r="G123" s="12">
        <f t="shared" si="23"/>
        <v>-8.1889232448896676E-2</v>
      </c>
    </row>
    <row r="124" spans="2:7" ht="15" x14ac:dyDescent="0.25">
      <c r="B124" s="21"/>
      <c r="C124" s="55" t="s">
        <v>9</v>
      </c>
      <c r="D124" s="91">
        <v>320294.89033333183</v>
      </c>
      <c r="E124" s="12">
        <f t="shared" si="22"/>
        <v>3.3650443773132199E-3</v>
      </c>
      <c r="F124" s="94">
        <v>123920.90499999799</v>
      </c>
      <c r="G124" s="12">
        <f t="shared" si="23"/>
        <v>4.3048121572608622E-2</v>
      </c>
    </row>
    <row r="125" spans="2:7" ht="15" x14ac:dyDescent="0.25">
      <c r="B125" s="21"/>
      <c r="C125" s="55" t="s">
        <v>10</v>
      </c>
      <c r="D125" s="91">
        <v>294186.57289999962</v>
      </c>
      <c r="E125" s="12">
        <f t="shared" si="22"/>
        <v>-8.1513374772108294E-2</v>
      </c>
      <c r="F125" s="94">
        <v>112905.11499999624</v>
      </c>
      <c r="G125" s="12">
        <f t="shared" si="23"/>
        <v>-8.8893718134175459E-2</v>
      </c>
    </row>
    <row r="126" spans="2:7" ht="15" x14ac:dyDescent="0.25">
      <c r="B126" s="21"/>
      <c r="C126" s="55" t="s">
        <v>11</v>
      </c>
      <c r="D126" s="91">
        <v>295136.17373333359</v>
      </c>
      <c r="E126" s="12">
        <f t="shared" si="22"/>
        <v>3.2278863850687678E-3</v>
      </c>
      <c r="F126" s="94">
        <v>114026.61099999605</v>
      </c>
      <c r="G126" s="12">
        <f t="shared" si="23"/>
        <v>9.9330840768361295E-3</v>
      </c>
    </row>
    <row r="127" spans="2:7" ht="15" x14ac:dyDescent="0.25">
      <c r="B127" s="21"/>
      <c r="C127" s="55" t="s">
        <v>12</v>
      </c>
      <c r="D127" s="91">
        <v>306065.86191666551</v>
      </c>
      <c r="E127" s="12">
        <f t="shared" si="22"/>
        <v>3.7032695941932481E-2</v>
      </c>
      <c r="F127" s="94">
        <v>117490.37699999871</v>
      </c>
      <c r="G127" s="12">
        <f t="shared" si="23"/>
        <v>3.0376821424630274E-2</v>
      </c>
    </row>
    <row r="128" spans="2:7" ht="15" x14ac:dyDescent="0.25">
      <c r="B128" s="16"/>
      <c r="C128" s="55" t="s">
        <v>13</v>
      </c>
      <c r="D128" s="91">
        <v>265543.17671666661</v>
      </c>
      <c r="E128" s="12">
        <f t="shared" si="22"/>
        <v>-0.13239857900595353</v>
      </c>
      <c r="F128" s="94">
        <v>101768.88199999651</v>
      </c>
      <c r="G128" s="12">
        <f t="shared" si="23"/>
        <v>-0.1338109162761677</v>
      </c>
    </row>
    <row r="129" spans="2:7" ht="15" x14ac:dyDescent="0.25">
      <c r="B129" s="21"/>
      <c r="C129" s="55" t="s">
        <v>14</v>
      </c>
      <c r="D129" s="91">
        <v>278395.8206333355</v>
      </c>
      <c r="E129" s="12">
        <f t="shared" ref="E129:E131" si="24">+D129/D128-1</f>
        <v>4.8401333732565055E-2</v>
      </c>
      <c r="F129" s="94">
        <v>106040.3019999981</v>
      </c>
      <c r="G129" s="12">
        <f t="shared" ref="G129:G131" si="25">+F129/F128-1</f>
        <v>4.1971768934257803E-2</v>
      </c>
    </row>
    <row r="130" spans="2:7" ht="15" x14ac:dyDescent="0.25">
      <c r="B130" s="21"/>
      <c r="C130" s="55" t="s">
        <v>15</v>
      </c>
      <c r="D130" s="91">
        <v>280203.21196666703</v>
      </c>
      <c r="E130" s="12">
        <f t="shared" si="24"/>
        <v>6.4921640318442719E-3</v>
      </c>
      <c r="F130" s="94">
        <v>104483.56599999721</v>
      </c>
      <c r="G130" s="12">
        <f t="shared" si="25"/>
        <v>-1.4680607001674839E-2</v>
      </c>
    </row>
    <row r="131" spans="2:7" ht="15" x14ac:dyDescent="0.25">
      <c r="B131" s="16"/>
      <c r="C131" s="55" t="s">
        <v>16</v>
      </c>
      <c r="D131" s="91">
        <v>260189.72330000161</v>
      </c>
      <c r="E131" s="12">
        <f t="shared" si="24"/>
        <v>-7.1424908109355423E-2</v>
      </c>
      <c r="F131" s="94">
        <v>101234.0429999984</v>
      </c>
      <c r="G131" s="12">
        <f t="shared" si="25"/>
        <v>-3.1100804886377009E-2</v>
      </c>
    </row>
    <row r="132" spans="2:7" ht="15.75" thickBot="1" x14ac:dyDescent="0.3">
      <c r="B132" s="78" t="s">
        <v>64</v>
      </c>
      <c r="C132" s="79"/>
      <c r="D132" s="96">
        <f>SUM(D120:D131)</f>
        <v>3595888.6939500016</v>
      </c>
      <c r="E132" s="99"/>
      <c r="F132" s="100">
        <f>SUM(F120:F131)</f>
        <v>1366617.7859999686</v>
      </c>
      <c r="G132" s="99"/>
    </row>
    <row r="133" spans="2:7" ht="15" x14ac:dyDescent="0.25">
      <c r="B133" s="17">
        <v>2018</v>
      </c>
      <c r="C133" s="54" t="s">
        <v>6</v>
      </c>
      <c r="D133" s="90">
        <v>246926.42681666734</v>
      </c>
      <c r="E133" s="9">
        <f>+D133/D131-1</f>
        <v>-5.0975481718167459E-2</v>
      </c>
      <c r="F133" s="93">
        <v>92511.623999997406</v>
      </c>
      <c r="G133" s="9">
        <f>+F133/F131-1</f>
        <v>-8.6160927110271901E-2</v>
      </c>
    </row>
    <row r="134" spans="2:7" ht="15" x14ac:dyDescent="0.25">
      <c r="B134" s="21"/>
      <c r="C134" s="55" t="s">
        <v>17</v>
      </c>
      <c r="D134" s="91">
        <v>200274.40368333505</v>
      </c>
      <c r="E134" s="12">
        <f t="shared" ref="E134:E135" si="26">+D134/D133-1</f>
        <v>-0.18893086388023383</v>
      </c>
      <c r="F134" s="94">
        <v>76309.937999995876</v>
      </c>
      <c r="G134" s="12">
        <f t="shared" ref="G134:G135" si="27">+F134/F133-1</f>
        <v>-0.17513135430421134</v>
      </c>
    </row>
    <row r="135" spans="2:7" ht="15" x14ac:dyDescent="0.25">
      <c r="B135" s="21"/>
      <c r="C135" s="55" t="s">
        <v>7</v>
      </c>
      <c r="D135" s="91">
        <v>248778.07815000007</v>
      </c>
      <c r="E135" s="12">
        <f t="shared" si="26"/>
        <v>0.24218608855955881</v>
      </c>
      <c r="F135" s="94">
        <v>91473.955999998376</v>
      </c>
      <c r="G135" s="12">
        <f t="shared" si="27"/>
        <v>0.19871616197622011</v>
      </c>
    </row>
    <row r="136" spans="2:7" ht="15" x14ac:dyDescent="0.25">
      <c r="B136" s="16"/>
      <c r="C136" s="55" t="s">
        <v>8</v>
      </c>
      <c r="D136" s="91">
        <v>231253.84371666654</v>
      </c>
      <c r="E136" s="12">
        <f>+D136/D134-1</f>
        <v>0.15468496953966615</v>
      </c>
      <c r="F136" s="94">
        <v>83967.566999995805</v>
      </c>
      <c r="G136" s="12">
        <f>+F136/F134-1</f>
        <v>0.10034903972796227</v>
      </c>
    </row>
    <row r="137" spans="2:7" ht="15" x14ac:dyDescent="0.25">
      <c r="B137" s="21"/>
      <c r="C137" s="55" t="s">
        <v>9</v>
      </c>
      <c r="D137" s="91">
        <v>224084.52435000072</v>
      </c>
      <c r="E137" s="12">
        <f t="shared" ref="E137:E140" si="28">+D137/D136-1</f>
        <v>-3.1001946827961535E-2</v>
      </c>
      <c r="F137" s="94">
        <v>82593.556999998502</v>
      </c>
      <c r="G137" s="12">
        <f t="shared" ref="G137:G140" si="29">+F137/F136-1</f>
        <v>-1.6363579999851274E-2</v>
      </c>
    </row>
    <row r="138" spans="2:7" ht="15" x14ac:dyDescent="0.25">
      <c r="B138" s="21"/>
      <c r="C138" s="55" t="s">
        <v>10</v>
      </c>
      <c r="D138" s="91">
        <v>212953.30945000058</v>
      </c>
      <c r="E138" s="12">
        <f t="shared" si="28"/>
        <v>-4.9674179563663823E-2</v>
      </c>
      <c r="F138" s="94">
        <v>79975.798999995561</v>
      </c>
      <c r="G138" s="12">
        <f t="shared" si="29"/>
        <v>-3.1694457716635038E-2</v>
      </c>
    </row>
    <row r="139" spans="2:7" ht="15" x14ac:dyDescent="0.25">
      <c r="B139" s="21"/>
      <c r="C139" s="55" t="s">
        <v>11</v>
      </c>
      <c r="D139" s="91">
        <v>202311.0639333328</v>
      </c>
      <c r="E139" s="12">
        <f t="shared" si="28"/>
        <v>-4.9974548618914372E-2</v>
      </c>
      <c r="F139" s="94">
        <v>76312.160999998261</v>
      </c>
      <c r="G139" s="12">
        <f t="shared" si="29"/>
        <v>-4.580933289578637E-2</v>
      </c>
    </row>
    <row r="140" spans="2:7" ht="15" x14ac:dyDescent="0.25">
      <c r="B140" s="21"/>
      <c r="C140" s="55" t="s">
        <v>12</v>
      </c>
      <c r="D140" s="91">
        <v>211960.70416666681</v>
      </c>
      <c r="E140" s="12">
        <f t="shared" si="28"/>
        <v>4.769704654666751E-2</v>
      </c>
      <c r="F140" s="94">
        <v>81476.241999997932</v>
      </c>
      <c r="G140" s="12">
        <f t="shared" si="29"/>
        <v>6.7670485704104166E-2</v>
      </c>
    </row>
    <row r="141" spans="2:7" ht="15" x14ac:dyDescent="0.25">
      <c r="B141" s="21"/>
      <c r="C141" s="55" t="s">
        <v>13</v>
      </c>
      <c r="D141" s="91">
        <v>168955.30608333289</v>
      </c>
      <c r="E141" s="12">
        <f>+D141/D139-1</f>
        <v>-0.16487362184498011</v>
      </c>
      <c r="F141" s="94">
        <v>64749.05499999904</v>
      </c>
      <c r="G141" s="12">
        <f>+F141/F139-1</f>
        <v>-0.15152376565511605</v>
      </c>
    </row>
    <row r="142" spans="2:7" ht="15" x14ac:dyDescent="0.25">
      <c r="B142" s="16"/>
      <c r="C142" s="55" t="s">
        <v>14</v>
      </c>
      <c r="D142" s="91">
        <v>194840.72528333435</v>
      </c>
      <c r="E142" s="12">
        <f>+D142/D140-1</f>
        <v>-8.0769588639745482E-2</v>
      </c>
      <c r="F142" s="94">
        <v>74747.518999996697</v>
      </c>
      <c r="G142" s="12">
        <f>+F142/F140-1</f>
        <v>-8.258509271943848E-2</v>
      </c>
    </row>
    <row r="143" spans="2:7" ht="15" x14ac:dyDescent="0.25">
      <c r="B143" s="21"/>
      <c r="C143" s="55" t="s">
        <v>15</v>
      </c>
      <c r="D143" s="91">
        <v>179136.63134999954</v>
      </c>
      <c r="E143" s="12">
        <f t="shared" ref="E143:E144" si="30">+D143/D142-1</f>
        <v>-8.0599648305035632E-2</v>
      </c>
      <c r="F143" s="94">
        <v>68080.964999993696</v>
      </c>
      <c r="G143" s="12">
        <f t="shared" ref="G143:G144" si="31">+F143/F142-1</f>
        <v>-8.9187629090449083E-2</v>
      </c>
    </row>
    <row r="144" spans="2:7" ht="15" x14ac:dyDescent="0.25">
      <c r="B144" s="21"/>
      <c r="C144" s="55" t="s">
        <v>16</v>
      </c>
      <c r="D144" s="91">
        <v>169772.1485666662</v>
      </c>
      <c r="E144" s="12">
        <f t="shared" si="30"/>
        <v>-5.2275644086646311E-2</v>
      </c>
      <c r="F144" s="94">
        <v>65422.627999995726</v>
      </c>
      <c r="G144" s="12">
        <f t="shared" si="31"/>
        <v>-3.9046699763997439E-2</v>
      </c>
    </row>
    <row r="145" spans="2:7" ht="15.75" thickBot="1" x14ac:dyDescent="0.3">
      <c r="B145" s="78" t="s">
        <v>65</v>
      </c>
      <c r="C145" s="79"/>
      <c r="D145" s="96">
        <f>SUM(D133:D144)</f>
        <v>2491247.1655500028</v>
      </c>
      <c r="E145" s="99"/>
      <c r="F145" s="100">
        <f>SUM(F133:F144)</f>
        <v>937621.0109999628</v>
      </c>
      <c r="G145" s="99"/>
    </row>
    <row r="146" spans="2:7" ht="15" x14ac:dyDescent="0.25">
      <c r="B146" s="17">
        <v>2019</v>
      </c>
      <c r="C146" s="54" t="s">
        <v>6</v>
      </c>
      <c r="D146" s="90">
        <v>170420.51053333265</v>
      </c>
      <c r="E146" s="9">
        <f>+D146/D144-1</f>
        <v>3.819012553827994E-3</v>
      </c>
      <c r="F146" s="93">
        <v>65805.826999994679</v>
      </c>
      <c r="G146" s="9">
        <f>+F146/F144-1</f>
        <v>5.8572853416860582E-3</v>
      </c>
    </row>
    <row r="147" spans="2:7" ht="15" x14ac:dyDescent="0.25">
      <c r="B147" s="21"/>
      <c r="C147" s="55" t="s">
        <v>17</v>
      </c>
      <c r="D147" s="91">
        <v>137557.03043333374</v>
      </c>
      <c r="E147" s="12">
        <f t="shared" ref="E147:E154" si="32">+D147/D146-1</f>
        <v>-0.19283758743095136</v>
      </c>
      <c r="F147" s="94">
        <v>56156.222999995276</v>
      </c>
      <c r="G147" s="12">
        <f t="shared" ref="G147:G154" si="33">+F147/F146-1</f>
        <v>-0.14663753105025457</v>
      </c>
    </row>
    <row r="148" spans="2:7" ht="15" x14ac:dyDescent="0.25">
      <c r="B148" s="21"/>
      <c r="C148" s="55" t="s">
        <v>7</v>
      </c>
      <c r="D148" s="91">
        <v>168074.2616500007</v>
      </c>
      <c r="E148" s="12">
        <f t="shared" si="32"/>
        <v>0.22185148313053293</v>
      </c>
      <c r="F148" s="94">
        <v>64375.085999994364</v>
      </c>
      <c r="G148" s="12">
        <f t="shared" si="33"/>
        <v>0.14635711878271773</v>
      </c>
    </row>
    <row r="149" spans="2:7" ht="15" x14ac:dyDescent="0.25">
      <c r="B149" s="21"/>
      <c r="C149" s="55" t="s">
        <v>8</v>
      </c>
      <c r="D149" s="91">
        <v>149071.17416666707</v>
      </c>
      <c r="E149" s="12">
        <f t="shared" si="32"/>
        <v>-0.11306363804177122</v>
      </c>
      <c r="F149" s="94">
        <v>66511.169699997452</v>
      </c>
      <c r="G149" s="12">
        <f t="shared" si="33"/>
        <v>3.3181838390138552E-2</v>
      </c>
    </row>
    <row r="150" spans="2:7" ht="15" x14ac:dyDescent="0.25">
      <c r="B150" s="21"/>
      <c r="C150" s="55" t="s">
        <v>9</v>
      </c>
      <c r="D150" s="91">
        <v>155433.93167283354</v>
      </c>
      <c r="E150" s="12">
        <f t="shared" si="32"/>
        <v>4.2682681891622165E-2</v>
      </c>
      <c r="F150" s="94">
        <v>60465.88947999743</v>
      </c>
      <c r="G150" s="12">
        <f t="shared" si="33"/>
        <v>-9.0891202895207135E-2</v>
      </c>
    </row>
    <row r="151" spans="2:7" ht="15" x14ac:dyDescent="0.25">
      <c r="B151" s="21"/>
      <c r="C151" s="55" t="s">
        <v>10</v>
      </c>
      <c r="D151" s="91">
        <v>149193.15061666752</v>
      </c>
      <c r="E151" s="12">
        <f t="shared" si="32"/>
        <v>-4.015069932929427E-2</v>
      </c>
      <c r="F151" s="94">
        <v>58317.248999995405</v>
      </c>
      <c r="G151" s="12">
        <f t="shared" si="33"/>
        <v>-3.5534753535922281E-2</v>
      </c>
    </row>
    <row r="152" spans="2:7" ht="15" x14ac:dyDescent="0.25">
      <c r="B152" s="21"/>
      <c r="C152" s="55" t="s">
        <v>11</v>
      </c>
      <c r="D152" s="91">
        <v>149575.83449999939</v>
      </c>
      <c r="E152" s="12">
        <f t="shared" si="32"/>
        <v>2.5650231377920552E-3</v>
      </c>
      <c r="F152" s="94">
        <v>59185.845999996593</v>
      </c>
      <c r="G152" s="12">
        <f t="shared" si="33"/>
        <v>1.4894341123691479E-2</v>
      </c>
    </row>
    <row r="153" spans="2:7" ht="15" x14ac:dyDescent="0.25">
      <c r="B153" s="21"/>
      <c r="C153" s="55" t="s">
        <v>12</v>
      </c>
      <c r="D153" s="91">
        <v>141995.23498333315</v>
      </c>
      <c r="E153" s="12">
        <f t="shared" si="32"/>
        <v>-5.0680643313852025E-2</v>
      </c>
      <c r="F153" s="94">
        <v>56121.763959996046</v>
      </c>
      <c r="G153" s="12">
        <f t="shared" si="33"/>
        <v>-5.1770520269334708E-2</v>
      </c>
    </row>
    <row r="154" spans="2:7" ht="15" x14ac:dyDescent="0.25">
      <c r="B154" s="21"/>
      <c r="C154" s="55" t="s">
        <v>13</v>
      </c>
      <c r="D154" s="91">
        <v>125279.67984999869</v>
      </c>
      <c r="E154" s="12">
        <f t="shared" si="32"/>
        <v>-0.11771912723195588</v>
      </c>
      <c r="F154" s="94">
        <v>49667.322999996955</v>
      </c>
      <c r="G154" s="12">
        <f t="shared" si="33"/>
        <v>-0.11500780632269247</v>
      </c>
    </row>
    <row r="155" spans="2:7" ht="15" x14ac:dyDescent="0.25">
      <c r="B155" s="21"/>
      <c r="C155" s="55" t="s">
        <v>14</v>
      </c>
      <c r="D155" s="91">
        <v>146408.76566666702</v>
      </c>
      <c r="E155" s="12">
        <f t="shared" ref="E155:E157" si="34">+D155/D154-1</f>
        <v>0.16865533055294235</v>
      </c>
      <c r="F155" s="94">
        <v>53650.989999998121</v>
      </c>
      <c r="G155" s="12">
        <f t="shared" ref="G155:G157" si="35">+F155/F154-1</f>
        <v>8.0207000486042013E-2</v>
      </c>
    </row>
    <row r="156" spans="2:7" ht="15" x14ac:dyDescent="0.25">
      <c r="B156" s="21"/>
      <c r="C156" s="55" t="s">
        <v>15</v>
      </c>
      <c r="D156" s="91">
        <v>134370.3421500001</v>
      </c>
      <c r="E156" s="12">
        <f t="shared" si="34"/>
        <v>-8.2224745641768071E-2</v>
      </c>
      <c r="F156" s="94">
        <v>49766.891999997366</v>
      </c>
      <c r="G156" s="12">
        <f t="shared" si="35"/>
        <v>-7.2395644516548341E-2</v>
      </c>
    </row>
    <row r="157" spans="2:7" ht="15" x14ac:dyDescent="0.25">
      <c r="B157" s="21"/>
      <c r="C157" s="55" t="s">
        <v>16</v>
      </c>
      <c r="D157" s="91">
        <v>127237.43238333346</v>
      </c>
      <c r="E157" s="12">
        <f t="shared" si="34"/>
        <v>-5.3083959246781109E-2</v>
      </c>
      <c r="F157" s="94">
        <v>50044.418999996742</v>
      </c>
      <c r="G157" s="12">
        <f t="shared" si="35"/>
        <v>5.5765387157267199E-3</v>
      </c>
    </row>
    <row r="158" spans="2:7" ht="15.75" thickBot="1" x14ac:dyDescent="0.3">
      <c r="B158" s="78" t="s">
        <v>66</v>
      </c>
      <c r="C158" s="79"/>
      <c r="D158" s="96">
        <f>SUM(D146:D157)</f>
        <v>1754617.3486061674</v>
      </c>
      <c r="E158" s="99"/>
      <c r="F158" s="96">
        <f>SUM(F146:F157)</f>
        <v>690068.67813995644</v>
      </c>
      <c r="G158" s="99"/>
    </row>
    <row r="159" spans="2:7" ht="15" x14ac:dyDescent="0.25">
      <c r="B159" s="17">
        <v>2020</v>
      </c>
      <c r="C159" s="54" t="s">
        <v>6</v>
      </c>
      <c r="D159" s="90">
        <v>123410.22735000022</v>
      </c>
      <c r="E159" s="9">
        <f>+D159/D157-1</f>
        <v>-3.0079238174210099E-2</v>
      </c>
      <c r="F159" s="93">
        <v>48458.328999997924</v>
      </c>
      <c r="G159" s="9">
        <f>+F159/F157-1</f>
        <v>-3.1693644000521215E-2</v>
      </c>
    </row>
    <row r="160" spans="2:7" ht="15" x14ac:dyDescent="0.25">
      <c r="B160" s="21"/>
      <c r="C160" s="55" t="s">
        <v>17</v>
      </c>
      <c r="D160" s="91">
        <v>99918.828416667049</v>
      </c>
      <c r="E160" s="12">
        <f t="shared" ref="E160:E162" si="36">+D160/D159-1</f>
        <v>-0.19035212427499937</v>
      </c>
      <c r="F160" s="94">
        <v>40266.660999998458</v>
      </c>
      <c r="G160" s="12">
        <f t="shared" ref="G160:G162" si="37">+F160/F159-1</f>
        <v>-0.16904561442883881</v>
      </c>
    </row>
    <row r="161" spans="2:7" ht="15" x14ac:dyDescent="0.25">
      <c r="B161" s="21"/>
      <c r="C161" s="55" t="s">
        <v>7</v>
      </c>
      <c r="D161" s="91">
        <v>136072.26628333362</v>
      </c>
      <c r="E161" s="12">
        <f t="shared" si="36"/>
        <v>0.36182808024834645</v>
      </c>
      <c r="F161" s="94">
        <v>44222.713999999141</v>
      </c>
      <c r="G161" s="12">
        <f t="shared" si="37"/>
        <v>9.8246363163830175E-2</v>
      </c>
    </row>
    <row r="162" spans="2:7" ht="15.75" thickBot="1" x14ac:dyDescent="0.3">
      <c r="B162" s="78" t="s">
        <v>67</v>
      </c>
      <c r="C162" s="79"/>
      <c r="D162" s="96">
        <f>SUM(D159:D161)</f>
        <v>359401.32205000089</v>
      </c>
      <c r="E162" s="99"/>
      <c r="F162" s="96">
        <f>SUM(F159:F161)</f>
        <v>132947.70399999552</v>
      </c>
      <c r="G162" s="99"/>
    </row>
    <row r="163" spans="2:7" ht="15.75" thickBot="1" x14ac:dyDescent="0.3">
      <c r="D163" s="4"/>
    </row>
    <row r="164" spans="2:7" ht="15.75" thickBot="1" x14ac:dyDescent="0.3">
      <c r="B164" s="126" t="s">
        <v>68</v>
      </c>
      <c r="C164" s="107"/>
      <c r="D164" s="108">
        <f>+D162/SUM(D146:D148)-1</f>
        <v>-0.24503736762571848</v>
      </c>
      <c r="E164" s="109"/>
      <c r="F164" s="108">
        <f>+F162/SUM(F146:F148)-1</f>
        <v>-0.28652062141812296</v>
      </c>
      <c r="G164" s="107"/>
    </row>
    <row r="165" spans="2:7" ht="15" x14ac:dyDescent="0.25">
      <c r="D165" s="106"/>
    </row>
    <row r="166" spans="2:7" ht="15" x14ac:dyDescent="0.25">
      <c r="D166" s="106"/>
    </row>
    <row r="167" spans="2:7" ht="15" x14ac:dyDescent="0.25"/>
    <row r="168" spans="2:7" ht="15" x14ac:dyDescent="0.25"/>
    <row r="169" spans="2:7" ht="15" x14ac:dyDescent="0.25"/>
    <row r="170" spans="2:7" ht="15" x14ac:dyDescent="0.25"/>
    <row r="171" spans="2:7" ht="15" x14ac:dyDescent="0.25"/>
    <row r="172" spans="2:7" ht="15" x14ac:dyDescent="0.25"/>
    <row r="173" spans="2:7" ht="15" x14ac:dyDescent="0.25"/>
    <row r="174" spans="2:7" ht="15" x14ac:dyDescent="0.25"/>
    <row r="175" spans="2:7" ht="15" x14ac:dyDescent="0.25"/>
    <row r="176" spans="2:7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customHeight="1" x14ac:dyDescent="0.25"/>
    <row r="185" ht="15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</sheetData>
  <mergeCells count="24">
    <mergeCell ref="B28:C28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G27"/>
    <mergeCell ref="B22:C22"/>
    <mergeCell ref="B23:C23"/>
    <mergeCell ref="B24:C24"/>
    <mergeCell ref="B26:C26"/>
    <mergeCell ref="B25:C25"/>
    <mergeCell ref="B10:C10"/>
    <mergeCell ref="B5:G5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E17:E26 E136:G138 E139 G139 F17:F25" formula="1"/>
    <ignoredError sqref="D164:F164" formulaRange="1"/>
    <ignoredError sqref="E134:E135 G134:G135 E143:E144 G143:G144 E156:E157 G156:G157" evalError="1"/>
    <ignoredError sqref="E140:E141 G140:G141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showGridLines="0" topLeftCell="A4" workbookViewId="0">
      <pane xSplit="3" ySplit="5" topLeftCell="D98" activePane="bottomRight" state="frozen"/>
      <selection activeCell="A4" sqref="A4"/>
      <selection pane="topRight" activeCell="D4" sqref="D4"/>
      <selection pane="bottomLeft" activeCell="A9" sqref="A9"/>
      <selection pane="bottomRight" activeCell="W93" sqref="W93:W95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5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33531.364149999979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146408.76566666656</v>
      </c>
      <c r="W90" s="70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29837.150200000036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134370.34214999998</v>
      </c>
      <c r="W91" s="70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26938.939166666671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127237.43238333325</v>
      </c>
      <c r="W92" s="70"/>
    </row>
    <row r="93" spans="2:23" x14ac:dyDescent="0.25">
      <c r="B93" s="17">
        <v>2020</v>
      </c>
      <c r="C93" s="75" t="s">
        <v>6</v>
      </c>
      <c r="D93" s="58">
        <v>823.98755000000017</v>
      </c>
      <c r="E93" s="59">
        <v>215.96731666666676</v>
      </c>
      <c r="F93" s="59">
        <v>4340.7186666666703</v>
      </c>
      <c r="G93" s="59">
        <v>4836.6398000000036</v>
      </c>
      <c r="H93" s="59">
        <v>45289.609366666686</v>
      </c>
      <c r="I93" s="59">
        <v>31.005216666666673</v>
      </c>
      <c r="J93" s="59">
        <v>25695.07863333332</v>
      </c>
      <c r="K93" s="59">
        <v>112.6653833333332</v>
      </c>
      <c r="L93" s="59">
        <v>1.2282333333333335</v>
      </c>
      <c r="M93" s="59"/>
      <c r="N93" s="59">
        <v>3153.523483333332</v>
      </c>
      <c r="O93" s="59">
        <v>139.74863333333337</v>
      </c>
      <c r="P93" s="59">
        <v>175.68961666666675</v>
      </c>
      <c r="Q93" s="59">
        <v>7973.0001666666722</v>
      </c>
      <c r="R93" s="59">
        <v>24584.732166666618</v>
      </c>
      <c r="S93" s="59">
        <v>5893.8525999999911</v>
      </c>
      <c r="T93" s="59">
        <v>67.634316666666649</v>
      </c>
      <c r="U93" s="64">
        <v>75.146199999999993</v>
      </c>
      <c r="V93" s="69">
        <f t="shared" si="7"/>
        <v>123410.22734999996</v>
      </c>
      <c r="W93" s="70"/>
    </row>
    <row r="94" spans="2:23" x14ac:dyDescent="0.25">
      <c r="B94" s="21"/>
      <c r="C94" s="76" t="s">
        <v>17</v>
      </c>
      <c r="D94" s="60">
        <v>593.73765000000003</v>
      </c>
      <c r="E94" s="61">
        <v>188.2494833333335</v>
      </c>
      <c r="F94" s="61">
        <v>3412.3219166666627</v>
      </c>
      <c r="G94" s="61">
        <v>4032.0638166666745</v>
      </c>
      <c r="H94" s="61">
        <v>36283.35543333333</v>
      </c>
      <c r="I94" s="61">
        <v>24.748833333333355</v>
      </c>
      <c r="J94" s="61">
        <v>21414.633433333336</v>
      </c>
      <c r="K94" s="61">
        <v>65.802666666666667</v>
      </c>
      <c r="L94" s="61">
        <v>1.000316666666667</v>
      </c>
      <c r="M94" s="61"/>
      <c r="N94" s="61">
        <v>2383.4597666666677</v>
      </c>
      <c r="O94" s="61">
        <v>119.75479999999996</v>
      </c>
      <c r="P94" s="61">
        <v>134.36935</v>
      </c>
      <c r="Q94" s="61">
        <v>6755.415616666658</v>
      </c>
      <c r="R94" s="61">
        <v>19552.657550000036</v>
      </c>
      <c r="S94" s="61">
        <v>4829.4051833333342</v>
      </c>
      <c r="T94" s="61">
        <v>63.404933333333325</v>
      </c>
      <c r="U94" s="65">
        <v>64.447666666666663</v>
      </c>
      <c r="V94" s="67">
        <f t="shared" si="7"/>
        <v>99918.828416666685</v>
      </c>
      <c r="W94" s="70"/>
    </row>
    <row r="95" spans="2:23" ht="15.75" thickBot="1" x14ac:dyDescent="0.3">
      <c r="B95" s="57"/>
      <c r="C95" s="77" t="s">
        <v>7</v>
      </c>
      <c r="D95" s="62">
        <v>536.57919999999979</v>
      </c>
      <c r="E95" s="63">
        <v>240.77923333333334</v>
      </c>
      <c r="F95" s="63">
        <v>4905.1703500000076</v>
      </c>
      <c r="G95" s="63">
        <v>6390.1104500000065</v>
      </c>
      <c r="H95" s="63">
        <v>49503.367066666644</v>
      </c>
      <c r="I95" s="63">
        <v>32.630283333333324</v>
      </c>
      <c r="J95" s="63">
        <v>27290.997949999961</v>
      </c>
      <c r="K95" s="63"/>
      <c r="L95" s="63">
        <v>0.71019999999999983</v>
      </c>
      <c r="M95" s="63"/>
      <c r="N95" s="63">
        <v>3155.1598166666645</v>
      </c>
      <c r="O95" s="63">
        <v>113.51510000000003</v>
      </c>
      <c r="P95" s="63">
        <v>160.3185166666666</v>
      </c>
      <c r="Q95" s="63">
        <v>7102.5810666666666</v>
      </c>
      <c r="R95" s="63">
        <v>31446.176533333277</v>
      </c>
      <c r="S95" s="63">
        <v>4984.12165</v>
      </c>
      <c r="T95" s="63">
        <v>56.218366666666647</v>
      </c>
      <c r="U95" s="66">
        <v>153.8305</v>
      </c>
      <c r="V95" s="68">
        <f t="shared" si="7"/>
        <v>136072.26628333324</v>
      </c>
      <c r="W95" s="70"/>
    </row>
    <row r="96" spans="2:23" ht="15.75" thickBot="1" x14ac:dyDescent="0.3">
      <c r="B96" s="81"/>
      <c r="C96" s="82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83"/>
      <c r="W96" s="70"/>
    </row>
    <row r="97" spans="2:22" ht="15.75" thickBot="1" x14ac:dyDescent="0.3">
      <c r="B97" s="126" t="s">
        <v>68</v>
      </c>
      <c r="C97" s="109"/>
      <c r="D97" s="117">
        <f>+SUM(D93:D95)/SUM(D81:D83)-1</f>
        <v>0.60032208903673734</v>
      </c>
      <c r="E97" s="117">
        <f t="shared" ref="E97:V97" si="8">+SUM(E93:E95)/SUM(E81:E83)-1</f>
        <v>-0.3153080735423095</v>
      </c>
      <c r="F97" s="117">
        <f t="shared" si="8"/>
        <v>-0.18681839116933152</v>
      </c>
      <c r="G97" s="117">
        <f t="shared" si="8"/>
        <v>-0.32771131229791717</v>
      </c>
      <c r="H97" s="117">
        <f t="shared" si="8"/>
        <v>-0.29344392855352885</v>
      </c>
      <c r="I97" s="117">
        <f t="shared" si="8"/>
        <v>0.18302161226420166</v>
      </c>
      <c r="J97" s="117">
        <f t="shared" si="8"/>
        <v>-0.13533998072834585</v>
      </c>
      <c r="K97" s="117">
        <f t="shared" si="8"/>
        <v>-0.55138655796463487</v>
      </c>
      <c r="L97" s="117">
        <f t="shared" si="8"/>
        <v>-0.50819192020617865</v>
      </c>
      <c r="M97" s="117">
        <f t="shared" si="8"/>
        <v>-1</v>
      </c>
      <c r="N97" s="117">
        <f t="shared" si="8"/>
        <v>-0.2856647823846904</v>
      </c>
      <c r="O97" s="117">
        <f t="shared" si="8"/>
        <v>-0.20384018814335059</v>
      </c>
      <c r="P97" s="117">
        <f t="shared" si="8"/>
        <v>-0.28413229555956099</v>
      </c>
      <c r="Q97" s="117">
        <f t="shared" si="8"/>
        <v>-0.15929822437072849</v>
      </c>
      <c r="R97" s="117">
        <f t="shared" si="8"/>
        <v>-0.2674174291549144</v>
      </c>
      <c r="S97" s="117">
        <f t="shared" si="8"/>
        <v>-0.22781612906084348</v>
      </c>
      <c r="T97" s="117">
        <f t="shared" si="8"/>
        <v>-0.16590298112782875</v>
      </c>
      <c r="U97" s="117">
        <f t="shared" si="8"/>
        <v>-0.4803924959843261</v>
      </c>
      <c r="V97" s="118">
        <f t="shared" si="8"/>
        <v>-0.24503736762571959</v>
      </c>
    </row>
    <row r="98" spans="2:22" ht="15.75" thickBot="1" x14ac:dyDescent="0.3">
      <c r="B98" s="119" t="s">
        <v>69</v>
      </c>
      <c r="C98" s="109"/>
      <c r="D98" s="120">
        <f>+SUM(D93:D95)/SUM($V$93:$V$95)</f>
        <v>5.4376661411615988E-3</v>
      </c>
      <c r="E98" s="117">
        <f t="shared" ref="E98:V98" si="9">+SUM(E93:E95)/SUM($V$93:$V$95)</f>
        <v>1.7946401244556406E-3</v>
      </c>
      <c r="F98" s="117">
        <f t="shared" si="9"/>
        <v>3.5220268142398016E-2</v>
      </c>
      <c r="G98" s="117">
        <f t="shared" si="9"/>
        <v>4.2456199046880187E-2</v>
      </c>
      <c r="H98" s="117">
        <f t="shared" si="9"/>
        <v>0.36470742822818925</v>
      </c>
      <c r="I98" s="117">
        <f t="shared" si="9"/>
        <v>2.4592100226341777E-4</v>
      </c>
      <c r="J98" s="117">
        <f t="shared" si="9"/>
        <v>0.20701290020940991</v>
      </c>
      <c r="K98" s="117">
        <f t="shared" si="9"/>
        <v>4.9657037704266261E-4</v>
      </c>
      <c r="L98" s="121">
        <f t="shared" si="9"/>
        <v>8.1767924036494268E-6</v>
      </c>
      <c r="M98" s="120">
        <f t="shared" si="9"/>
        <v>0</v>
      </c>
      <c r="N98" s="117">
        <f t="shared" si="9"/>
        <v>2.4185061471358231E-2</v>
      </c>
      <c r="O98" s="120">
        <f t="shared" si="9"/>
        <v>1.0378885954165716E-3</v>
      </c>
      <c r="P98" s="117">
        <f t="shared" si="9"/>
        <v>1.308780615080471E-3</v>
      </c>
      <c r="Q98" s="117">
        <f t="shared" si="9"/>
        <v>6.0742672635363509E-2</v>
      </c>
      <c r="R98" s="117">
        <f t="shared" si="9"/>
        <v>0.21030408519055127</v>
      </c>
      <c r="S98" s="117">
        <f t="shared" si="9"/>
        <v>4.3704289521639864E-2</v>
      </c>
      <c r="T98" s="120">
        <f t="shared" si="9"/>
        <v>5.2102651041616187E-4</v>
      </c>
      <c r="U98" s="117">
        <f t="shared" si="9"/>
        <v>8.1642539596959367E-4</v>
      </c>
      <c r="V98" s="118">
        <f t="shared" si="9"/>
        <v>1</v>
      </c>
    </row>
    <row r="99" spans="2:22" x14ac:dyDescent="0.25">
      <c r="B99" s="71"/>
      <c r="C99" s="72"/>
    </row>
    <row r="100" spans="2:22" x14ac:dyDescent="0.25"/>
    <row r="101" spans="2:22" x14ac:dyDescent="0.25"/>
    <row r="102" spans="2:22" x14ac:dyDescent="0.25"/>
    <row r="103" spans="2:22" x14ac:dyDescent="0.25"/>
    <row r="104" spans="2:22" x14ac:dyDescent="0.25"/>
    <row r="105" spans="2:22" x14ac:dyDescent="0.25"/>
    <row r="106" spans="2:22" x14ac:dyDescent="0.25"/>
    <row r="107" spans="2:22" x14ac:dyDescent="0.25"/>
    <row r="108" spans="2:22" x14ac:dyDescent="0.25"/>
    <row r="109" spans="2:22" x14ac:dyDescent="0.25"/>
    <row r="110" spans="2:22" x14ac:dyDescent="0.25"/>
    <row r="111" spans="2:22" x14ac:dyDescent="0.25"/>
    <row r="112" spans="2:22" x14ac:dyDescent="0.25"/>
    <row r="113" x14ac:dyDescent="0.25"/>
    <row r="114" x14ac:dyDescent="0.25"/>
    <row r="115" x14ac:dyDescent="0.25"/>
    <row r="116" hidden="1" x14ac:dyDescent="0.25"/>
    <row r="117" hidden="1" x14ac:dyDescent="0.25"/>
    <row r="118" hidden="1" x14ac:dyDescent="0.25"/>
    <row r="119" hidden="1" x14ac:dyDescent="0.25"/>
    <row r="120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showGridLines="0" topLeftCell="A157" workbookViewId="0">
      <selection activeCell="G144" sqref="G144:G155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4" t="s">
        <v>1</v>
      </c>
      <c r="D5" s="135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6">
        <v>2000</v>
      </c>
      <c r="D6" s="137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29">
        <v>2001</v>
      </c>
      <c r="D7" s="130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29">
        <v>2002</v>
      </c>
      <c r="D8" s="130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29">
        <v>2003</v>
      </c>
      <c r="D9" s="130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29">
        <v>2004</v>
      </c>
      <c r="D10" s="130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29">
        <v>2005</v>
      </c>
      <c r="D11" s="130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29">
        <v>2006</v>
      </c>
      <c r="D12" s="130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29">
        <v>2007</v>
      </c>
      <c r="D13" s="130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29">
        <v>2008</v>
      </c>
      <c r="D14" s="130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29">
        <v>2009</v>
      </c>
      <c r="D15" s="130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29">
        <v>2010</v>
      </c>
      <c r="D16" s="130"/>
      <c r="E16" s="86">
        <f>+E39</f>
        <v>1037043.9378833331</v>
      </c>
      <c r="F16" s="5">
        <f t="shared" si="0"/>
        <v>-7.4333504352979987E-2</v>
      </c>
      <c r="G16" s="87">
        <f>+G39</f>
        <v>714580.78899999871</v>
      </c>
      <c r="H16" s="5">
        <f t="shared" si="1"/>
        <v>-0.1313129166816534</v>
      </c>
      <c r="I16" s="4"/>
    </row>
    <row r="17" spans="3:9" x14ac:dyDescent="0.25">
      <c r="C17" s="129">
        <v>2011</v>
      </c>
      <c r="D17" s="130"/>
      <c r="E17" s="87">
        <f>+E52</f>
        <v>944322.02861666679</v>
      </c>
      <c r="F17" s="5">
        <f t="shared" si="0"/>
        <v>-8.9409817539570294E-2</v>
      </c>
      <c r="G17" s="87">
        <f>+G52</f>
        <v>633723.978999999</v>
      </c>
      <c r="H17" s="5">
        <f t="shared" si="1"/>
        <v>-0.11315279006192237</v>
      </c>
      <c r="I17" s="4"/>
    </row>
    <row r="18" spans="3:9" x14ac:dyDescent="0.25">
      <c r="C18" s="129">
        <v>2012</v>
      </c>
      <c r="D18" s="130"/>
      <c r="E18" s="87">
        <f>+E65</f>
        <v>826511.14478333306</v>
      </c>
      <c r="F18" s="5">
        <f t="shared" si="0"/>
        <v>-0.12475710643530616</v>
      </c>
      <c r="G18" s="87">
        <f>+G65</f>
        <v>546763.04799999797</v>
      </c>
      <c r="H18" s="5">
        <f t="shared" si="1"/>
        <v>-0.13722209334294602</v>
      </c>
      <c r="I18" s="4"/>
    </row>
    <row r="19" spans="3:9" x14ac:dyDescent="0.25">
      <c r="C19" s="129">
        <v>2013</v>
      </c>
      <c r="D19" s="130"/>
      <c r="E19" s="87">
        <f>+E78</f>
        <v>844044.58264999965</v>
      </c>
      <c r="F19" s="5">
        <f t="shared" si="0"/>
        <v>2.1213794849993119E-2</v>
      </c>
      <c r="G19" s="87">
        <f>+G78</f>
        <v>575290.51099999656</v>
      </c>
      <c r="H19" s="5">
        <f t="shared" si="1"/>
        <v>5.2175184669756063E-2</v>
      </c>
      <c r="I19" s="4"/>
    </row>
    <row r="20" spans="3:9" x14ac:dyDescent="0.25">
      <c r="C20" s="129">
        <v>2014</v>
      </c>
      <c r="D20" s="130"/>
      <c r="E20" s="87">
        <f>+E91</f>
        <v>973602.63632866659</v>
      </c>
      <c r="F20" s="5">
        <f t="shared" ref="F20:F25" si="2">(E20-E19)/E19</f>
        <v>0.15349669477399019</v>
      </c>
      <c r="G20" s="87">
        <f>+G91</f>
        <v>697680.01613999705</v>
      </c>
      <c r="H20" s="5">
        <f t="shared" si="1"/>
        <v>0.21274382733561412</v>
      </c>
      <c r="I20" s="4"/>
    </row>
    <row r="21" spans="3:9" x14ac:dyDescent="0.25">
      <c r="C21" s="129">
        <v>2015</v>
      </c>
      <c r="D21" s="130"/>
      <c r="E21" s="87">
        <f>+E104</f>
        <v>1296335.9517166666</v>
      </c>
      <c r="F21" s="5">
        <f t="shared" si="2"/>
        <v>0.33148360875951077</v>
      </c>
      <c r="G21" s="87">
        <f>+G104</f>
        <v>964860.44729999441</v>
      </c>
      <c r="H21" s="5">
        <f t="shared" si="1"/>
        <v>0.38295554549234029</v>
      </c>
      <c r="I21" s="4"/>
    </row>
    <row r="22" spans="3:9" x14ac:dyDescent="0.25">
      <c r="C22" s="129">
        <v>2016</v>
      </c>
      <c r="D22" s="130"/>
      <c r="E22" s="87">
        <f>+E117</f>
        <v>1477242.6605500001</v>
      </c>
      <c r="F22" s="5">
        <f t="shared" si="2"/>
        <v>0.13955233486641233</v>
      </c>
      <c r="G22" s="87">
        <f>+G117</f>
        <v>1142310.3349999965</v>
      </c>
      <c r="H22" s="5">
        <f t="shared" ref="H22" si="3">(G22-G21)/G21</f>
        <v>0.18391249034673027</v>
      </c>
      <c r="I22" s="4"/>
    </row>
    <row r="23" spans="3:9" x14ac:dyDescent="0.25">
      <c r="C23" s="129">
        <v>2017</v>
      </c>
      <c r="D23" s="130"/>
      <c r="E23" s="87">
        <f>+E130</f>
        <v>1554908.5253000001</v>
      </c>
      <c r="F23" s="5">
        <f t="shared" si="2"/>
        <v>5.2574886187678707E-2</v>
      </c>
      <c r="G23" s="87">
        <f>+G130</f>
        <v>1099036.5029999949</v>
      </c>
      <c r="H23" s="5">
        <f t="shared" ref="H23:H24" si="4">(G23-G22)/G22</f>
        <v>-3.7882728251777305E-2</v>
      </c>
      <c r="I23" s="4"/>
    </row>
    <row r="24" spans="3:9" ht="14.45" customHeight="1" x14ac:dyDescent="0.25">
      <c r="C24" s="129">
        <v>2018</v>
      </c>
      <c r="D24" s="130"/>
      <c r="E24" s="87">
        <f>+E143</f>
        <v>1360456.7582166668</v>
      </c>
      <c r="F24" s="5">
        <f t="shared" si="2"/>
        <v>-0.12505672450783967</v>
      </c>
      <c r="G24" s="87">
        <f>+G143</f>
        <v>982680.07671999256</v>
      </c>
      <c r="H24" s="5">
        <f t="shared" si="4"/>
        <v>-0.10587130269321263</v>
      </c>
      <c r="I24" s="4"/>
    </row>
    <row r="25" spans="3:9" ht="14.45" customHeight="1" thickBot="1" x14ac:dyDescent="0.3">
      <c r="C25" s="127">
        <v>2019</v>
      </c>
      <c r="D25" s="128"/>
      <c r="E25" s="88">
        <f>+E156</f>
        <v>1139436.7659833329</v>
      </c>
      <c r="F25" s="6">
        <f t="shared" si="2"/>
        <v>-0.1624601376695386</v>
      </c>
      <c r="G25" s="88">
        <f>+G156</f>
        <v>912793.28299999342</v>
      </c>
      <c r="H25" s="6">
        <f t="shared" ref="H25" si="5">(G25-G24)/G24</f>
        <v>-7.111856175335167E-2</v>
      </c>
      <c r="I25" s="4"/>
    </row>
    <row r="26" spans="3:9" ht="24.75" thickBot="1" x14ac:dyDescent="0.3">
      <c r="C26" s="134" t="s">
        <v>1</v>
      </c>
      <c r="D26" s="135"/>
      <c r="E26" s="110" t="s">
        <v>2</v>
      </c>
      <c r="F26" s="111" t="s">
        <v>5</v>
      </c>
      <c r="G26" s="112" t="s">
        <v>4</v>
      </c>
      <c r="H26" s="111" t="s">
        <v>5</v>
      </c>
    </row>
    <row r="27" spans="3:9" x14ac:dyDescent="0.25">
      <c r="C27" s="17">
        <v>2010</v>
      </c>
      <c r="D27" s="7" t="s">
        <v>6</v>
      </c>
      <c r="E27" s="90">
        <v>90889.358266666517</v>
      </c>
      <c r="F27" s="9"/>
      <c r="G27" s="93">
        <v>62849.144</v>
      </c>
      <c r="H27" s="9"/>
    </row>
    <row r="28" spans="3:9" x14ac:dyDescent="0.25">
      <c r="C28" s="16"/>
      <c r="D28" s="10" t="s">
        <v>17</v>
      </c>
      <c r="E28" s="91">
        <v>82250.782533333258</v>
      </c>
      <c r="F28" s="12">
        <f t="shared" ref="F28:H30" si="6">+E28/E27-1</f>
        <v>-9.5044963437721175E-2</v>
      </c>
      <c r="G28" s="94">
        <v>55356.583999999908</v>
      </c>
      <c r="H28" s="12">
        <f t="shared" si="6"/>
        <v>-0.11921498883103476</v>
      </c>
    </row>
    <row r="29" spans="3:9" x14ac:dyDescent="0.25">
      <c r="C29" s="16"/>
      <c r="D29" s="10" t="s">
        <v>7</v>
      </c>
      <c r="E29" s="91">
        <v>99044.815616666296</v>
      </c>
      <c r="F29" s="12">
        <f t="shared" si="6"/>
        <v>0.20418083045625757</v>
      </c>
      <c r="G29" s="94">
        <v>64286.474999999889</v>
      </c>
      <c r="H29" s="12">
        <f t="shared" si="6"/>
        <v>0.16131578856094153</v>
      </c>
    </row>
    <row r="30" spans="3:9" x14ac:dyDescent="0.25">
      <c r="C30" s="16"/>
      <c r="D30" s="10" t="s">
        <v>8</v>
      </c>
      <c r="E30" s="91">
        <v>87487.933066666563</v>
      </c>
      <c r="F30" s="12">
        <f t="shared" si="6"/>
        <v>-0.11668336679759594</v>
      </c>
      <c r="G30" s="94">
        <v>60870.465000000004</v>
      </c>
      <c r="H30" s="12">
        <f t="shared" si="6"/>
        <v>-5.3137304541894581E-2</v>
      </c>
    </row>
    <row r="31" spans="3:9" x14ac:dyDescent="0.25">
      <c r="C31" s="16"/>
      <c r="D31" s="10" t="s">
        <v>9</v>
      </c>
      <c r="E31" s="91">
        <v>85551.949899999934</v>
      </c>
      <c r="F31" s="12">
        <f t="shared" ref="F31:F38" si="7">+E31/E30-1</f>
        <v>-2.2128573607875679E-2</v>
      </c>
      <c r="G31" s="94">
        <v>59966.673999999912</v>
      </c>
      <c r="H31" s="12">
        <f t="shared" ref="H31:H38" si="8">+G31/G30-1</f>
        <v>-1.4847775518062711E-2</v>
      </c>
    </row>
    <row r="32" spans="3:9" x14ac:dyDescent="0.25">
      <c r="C32" s="16"/>
      <c r="D32" s="10" t="s">
        <v>10</v>
      </c>
      <c r="E32" s="91">
        <v>82034.638250000047</v>
      </c>
      <c r="F32" s="12">
        <f t="shared" si="7"/>
        <v>-4.1113167544529428E-2</v>
      </c>
      <c r="G32" s="94">
        <v>57353.476999999853</v>
      </c>
      <c r="H32" s="12">
        <f t="shared" si="8"/>
        <v>-4.3577487722598396E-2</v>
      </c>
    </row>
    <row r="33" spans="3:8" x14ac:dyDescent="0.25">
      <c r="C33" s="16"/>
      <c r="D33" s="10" t="s">
        <v>11</v>
      </c>
      <c r="E33" s="91">
        <v>84126.295633333371</v>
      </c>
      <c r="F33" s="12">
        <f t="shared" si="7"/>
        <v>2.549724638218076E-2</v>
      </c>
      <c r="G33" s="94">
        <v>57994.010999999839</v>
      </c>
      <c r="H33" s="12">
        <f t="shared" si="8"/>
        <v>1.1168180788760029E-2</v>
      </c>
    </row>
    <row r="34" spans="3:8" x14ac:dyDescent="0.25">
      <c r="C34" s="16"/>
      <c r="D34" s="10" t="s">
        <v>12</v>
      </c>
      <c r="E34" s="91">
        <v>86932.052983333633</v>
      </c>
      <c r="F34" s="12">
        <f t="shared" si="7"/>
        <v>3.3351728242370537E-2</v>
      </c>
      <c r="G34" s="94">
        <v>59713.905999999894</v>
      </c>
      <c r="H34" s="12">
        <f t="shared" si="8"/>
        <v>2.9656424350439581E-2</v>
      </c>
    </row>
    <row r="35" spans="3:8" x14ac:dyDescent="0.25">
      <c r="C35" s="16"/>
      <c r="D35" s="10" t="s">
        <v>13</v>
      </c>
      <c r="E35" s="91">
        <v>81131.868800000055</v>
      </c>
      <c r="F35" s="12">
        <f t="shared" si="7"/>
        <v>-6.6720892746494509E-2</v>
      </c>
      <c r="G35" s="94">
        <v>56676.366000000162</v>
      </c>
      <c r="H35" s="12">
        <f t="shared" si="8"/>
        <v>-5.0868218200292192E-2</v>
      </c>
    </row>
    <row r="36" spans="3:8" x14ac:dyDescent="0.25">
      <c r="C36" s="16"/>
      <c r="D36" s="10" t="s">
        <v>14</v>
      </c>
      <c r="E36" s="91">
        <v>83169.548016666624</v>
      </c>
      <c r="F36" s="12">
        <f t="shared" si="7"/>
        <v>2.5115645020943544E-2</v>
      </c>
      <c r="G36" s="94">
        <v>58084.043000000078</v>
      </c>
      <c r="H36" s="12">
        <f t="shared" si="8"/>
        <v>2.4837107587312612E-2</v>
      </c>
    </row>
    <row r="37" spans="3:8" x14ac:dyDescent="0.25">
      <c r="C37" s="16"/>
      <c r="D37" s="10" t="s">
        <v>15</v>
      </c>
      <c r="E37" s="91">
        <v>86646.369550000149</v>
      </c>
      <c r="F37" s="12">
        <f t="shared" si="7"/>
        <v>4.1804021017846527E-2</v>
      </c>
      <c r="G37" s="94">
        <v>59718.244999999675</v>
      </c>
      <c r="H37" s="12">
        <f t="shared" si="8"/>
        <v>2.8135128265771581E-2</v>
      </c>
    </row>
    <row r="38" spans="3:8" x14ac:dyDescent="0.25">
      <c r="C38" s="16"/>
      <c r="D38" s="10" t="s">
        <v>16</v>
      </c>
      <c r="E38" s="91">
        <v>87778.325266666623</v>
      </c>
      <c r="F38" s="12">
        <f t="shared" si="7"/>
        <v>1.3064087076530839E-2</v>
      </c>
      <c r="G38" s="94">
        <v>61711.398999999568</v>
      </c>
      <c r="H38" s="12">
        <f t="shared" si="8"/>
        <v>3.3375964079317866E-2</v>
      </c>
    </row>
    <row r="39" spans="3:8" ht="15.75" thickBot="1" x14ac:dyDescent="0.3">
      <c r="C39" s="13" t="s">
        <v>18</v>
      </c>
      <c r="D39" s="14"/>
      <c r="E39" s="101">
        <f>SUM(E27:E38)</f>
        <v>1037043.9378833331</v>
      </c>
      <c r="F39" s="102"/>
      <c r="G39" s="103">
        <f>SUM(G27:G38)</f>
        <v>714580.78899999871</v>
      </c>
      <c r="H39" s="15"/>
    </row>
    <row r="40" spans="3:8" x14ac:dyDescent="0.25">
      <c r="C40" s="16">
        <v>2011</v>
      </c>
      <c r="D40" s="10" t="s">
        <v>6</v>
      </c>
      <c r="E40" s="91">
        <v>82949.602433333319</v>
      </c>
      <c r="F40" s="12">
        <f>+E40/E38-1</f>
        <v>-5.501042334384787E-2</v>
      </c>
      <c r="G40" s="94">
        <v>54854.615000000078</v>
      </c>
      <c r="H40" s="12">
        <f>+G40/G38-1</f>
        <v>-0.11111049354106428</v>
      </c>
    </row>
    <row r="41" spans="3:8" x14ac:dyDescent="0.25">
      <c r="C41" s="16"/>
      <c r="D41" s="10" t="s">
        <v>17</v>
      </c>
      <c r="E41" s="91">
        <v>71233.284750000021</v>
      </c>
      <c r="F41" s="12">
        <f t="shared" ref="F41:F51" si="9">+E41/E40-1</f>
        <v>-0.14124621866331089</v>
      </c>
      <c r="G41" s="94">
        <v>47071.253000000033</v>
      </c>
      <c r="H41" s="12">
        <f t="shared" ref="H41:H51" si="10">+G41/G40-1</f>
        <v>-0.14189074155383341</v>
      </c>
    </row>
    <row r="42" spans="3:8" x14ac:dyDescent="0.25">
      <c r="C42" s="16"/>
      <c r="D42" s="10" t="s">
        <v>7</v>
      </c>
      <c r="E42" s="91">
        <v>83087.761249999909</v>
      </c>
      <c r="F42" s="12">
        <f t="shared" si="9"/>
        <v>0.16641765912668904</v>
      </c>
      <c r="G42" s="94">
        <v>55687.44999999991</v>
      </c>
      <c r="H42" s="12">
        <f t="shared" si="10"/>
        <v>0.18304583903895377</v>
      </c>
    </row>
    <row r="43" spans="3:8" x14ac:dyDescent="0.25">
      <c r="C43" s="16"/>
      <c r="D43" s="10" t="s">
        <v>8</v>
      </c>
      <c r="E43" s="91">
        <v>77574.585233333433</v>
      </c>
      <c r="F43" s="12">
        <f t="shared" si="9"/>
        <v>-6.6353647441264818E-2</v>
      </c>
      <c r="G43" s="94">
        <v>53366.462999999909</v>
      </c>
      <c r="H43" s="12">
        <f t="shared" si="10"/>
        <v>-4.1678816322169632E-2</v>
      </c>
    </row>
    <row r="44" spans="3:8" x14ac:dyDescent="0.25">
      <c r="C44" s="16"/>
      <c r="D44" s="10" t="s">
        <v>9</v>
      </c>
      <c r="E44" s="91">
        <v>80617.406500000128</v>
      </c>
      <c r="F44" s="12">
        <f t="shared" si="9"/>
        <v>3.9224460659561533E-2</v>
      </c>
      <c r="G44" s="94">
        <v>54458.68200000003</v>
      </c>
      <c r="H44" s="12">
        <f t="shared" si="10"/>
        <v>2.0466392910471143E-2</v>
      </c>
    </row>
    <row r="45" spans="3:8" x14ac:dyDescent="0.25">
      <c r="C45" s="16"/>
      <c r="D45" s="10" t="s">
        <v>10</v>
      </c>
      <c r="E45" s="91">
        <v>79903.735599999985</v>
      </c>
      <c r="F45" s="12">
        <f t="shared" si="9"/>
        <v>-8.8525658537544905E-3</v>
      </c>
      <c r="G45" s="94">
        <v>53528.590999999811</v>
      </c>
      <c r="H45" s="12">
        <f t="shared" si="10"/>
        <v>-1.7078837860971752E-2</v>
      </c>
    </row>
    <row r="46" spans="3:8" x14ac:dyDescent="0.25">
      <c r="C46" s="16"/>
      <c r="D46" s="10" t="s">
        <v>11</v>
      </c>
      <c r="E46" s="91">
        <v>75022.059383333399</v>
      </c>
      <c r="F46" s="12">
        <f t="shared" si="9"/>
        <v>-6.1094467987133583E-2</v>
      </c>
      <c r="G46" s="94">
        <v>49492.518999999651</v>
      </c>
      <c r="H46" s="12">
        <f t="shared" si="10"/>
        <v>-7.5400303363116206E-2</v>
      </c>
    </row>
    <row r="47" spans="3:8" x14ac:dyDescent="0.25">
      <c r="C47" s="16"/>
      <c r="D47" s="10" t="s">
        <v>12</v>
      </c>
      <c r="E47" s="91">
        <v>81909.887700000036</v>
      </c>
      <c r="F47" s="12">
        <f t="shared" si="9"/>
        <v>9.1810707054474916E-2</v>
      </c>
      <c r="G47" s="94">
        <v>53690.075999999855</v>
      </c>
      <c r="H47" s="12">
        <f t="shared" si="10"/>
        <v>8.4811949054365954E-2</v>
      </c>
    </row>
    <row r="48" spans="3:8" x14ac:dyDescent="0.25">
      <c r="C48" s="16"/>
      <c r="D48" s="10" t="s">
        <v>13</v>
      </c>
      <c r="E48" s="91">
        <v>77157.995450000031</v>
      </c>
      <c r="F48" s="12">
        <f t="shared" si="9"/>
        <v>-5.8013658465802087E-2</v>
      </c>
      <c r="G48" s="94">
        <v>52249.142000000058</v>
      </c>
      <c r="H48" s="12">
        <f t="shared" si="10"/>
        <v>-2.6837995163199291E-2</v>
      </c>
    </row>
    <row r="49" spans="3:8" x14ac:dyDescent="0.25">
      <c r="C49" s="16"/>
      <c r="D49" s="10" t="s">
        <v>14</v>
      </c>
      <c r="E49" s="91">
        <v>79832.942216666575</v>
      </c>
      <c r="F49" s="12">
        <f t="shared" si="9"/>
        <v>3.4668432624068934E-2</v>
      </c>
      <c r="G49" s="94">
        <v>54200.001999999877</v>
      </c>
      <c r="H49" s="12">
        <f t="shared" si="10"/>
        <v>3.7337646616279585E-2</v>
      </c>
    </row>
    <row r="50" spans="3:8" x14ac:dyDescent="0.25">
      <c r="C50" s="16"/>
      <c r="D50" s="10" t="s">
        <v>15</v>
      </c>
      <c r="E50" s="91">
        <v>81693.287683333314</v>
      </c>
      <c r="F50" s="12">
        <f t="shared" si="9"/>
        <v>2.3302980135916362E-2</v>
      </c>
      <c r="G50" s="94">
        <v>54364.905999999843</v>
      </c>
      <c r="H50" s="12">
        <f t="shared" si="10"/>
        <v>3.0425091128218895E-3</v>
      </c>
    </row>
    <row r="51" spans="3:8" x14ac:dyDescent="0.25">
      <c r="C51" s="16"/>
      <c r="D51" s="10" t="s">
        <v>16</v>
      </c>
      <c r="E51" s="91">
        <v>73339.480416666614</v>
      </c>
      <c r="F51" s="12">
        <f t="shared" si="9"/>
        <v>-0.10225818428373767</v>
      </c>
      <c r="G51" s="94">
        <v>50760.279999999948</v>
      </c>
      <c r="H51" s="12">
        <f t="shared" si="10"/>
        <v>-6.6304280927109605E-2</v>
      </c>
    </row>
    <row r="52" spans="3:8" ht="15.75" thickBot="1" x14ac:dyDescent="0.3">
      <c r="C52" s="13" t="s">
        <v>19</v>
      </c>
      <c r="D52" s="14"/>
      <c r="E52" s="101">
        <f>SUM(E40:E51)</f>
        <v>944322.02861666679</v>
      </c>
      <c r="F52" s="102"/>
      <c r="G52" s="103">
        <f>SUM(G40:G51)</f>
        <v>633723.978999999</v>
      </c>
      <c r="H52" s="15"/>
    </row>
    <row r="53" spans="3:8" x14ac:dyDescent="0.25">
      <c r="C53" s="16">
        <v>2012</v>
      </c>
      <c r="D53" s="10" t="s">
        <v>6</v>
      </c>
      <c r="E53" s="90">
        <v>71665.608333333599</v>
      </c>
      <c r="F53" s="9">
        <f>+E53/E51-1</f>
        <v>-2.2823615245474604E-2</v>
      </c>
      <c r="G53" s="93">
        <v>47228.392999999545</v>
      </c>
      <c r="H53" s="9">
        <f>+G53/G51-1</f>
        <v>-6.9579738330844632E-2</v>
      </c>
    </row>
    <row r="54" spans="3:8" x14ac:dyDescent="0.25">
      <c r="C54" s="16"/>
      <c r="D54" s="10" t="s">
        <v>17</v>
      </c>
      <c r="E54" s="91">
        <v>67589.132949999883</v>
      </c>
      <c r="F54" s="12">
        <f t="shared" ref="F54:F64" si="11">+E54/E53-1</f>
        <v>-5.6881891860501188E-2</v>
      </c>
      <c r="G54" s="94">
        <v>43855.224999999758</v>
      </c>
      <c r="H54" s="12">
        <f t="shared" ref="H54:H64" si="12">+G54/G53-1</f>
        <v>-7.1422459790232984E-2</v>
      </c>
    </row>
    <row r="55" spans="3:8" x14ac:dyDescent="0.25">
      <c r="C55" s="16"/>
      <c r="D55" s="10" t="s">
        <v>7</v>
      </c>
      <c r="E55" s="91">
        <v>75269.081466666714</v>
      </c>
      <c r="F55" s="12">
        <f t="shared" si="11"/>
        <v>0.11362697199190586</v>
      </c>
      <c r="G55" s="94">
        <v>50979.099999999708</v>
      </c>
      <c r="H55" s="12">
        <f t="shared" si="12"/>
        <v>0.16244073539697923</v>
      </c>
    </row>
    <row r="56" spans="3:8" x14ac:dyDescent="0.25">
      <c r="C56" s="16"/>
      <c r="D56" s="10" t="s">
        <v>8</v>
      </c>
      <c r="E56" s="91">
        <v>65979.426766666467</v>
      </c>
      <c r="F56" s="12">
        <f t="shared" si="11"/>
        <v>-0.12341926484268595</v>
      </c>
      <c r="G56" s="94">
        <v>43857.93400000011</v>
      </c>
      <c r="H56" s="12">
        <f t="shared" si="12"/>
        <v>-0.13968795055227801</v>
      </c>
    </row>
    <row r="57" spans="3:8" x14ac:dyDescent="0.25">
      <c r="C57" s="16"/>
      <c r="D57" s="10" t="s">
        <v>9</v>
      </c>
      <c r="E57" s="91">
        <v>69810.196216666707</v>
      </c>
      <c r="F57" s="12">
        <f t="shared" si="11"/>
        <v>5.8060059593236568E-2</v>
      </c>
      <c r="G57" s="94">
        <v>45049.784999999967</v>
      </c>
      <c r="H57" s="12">
        <f t="shared" si="12"/>
        <v>2.7175265483318389E-2</v>
      </c>
    </row>
    <row r="58" spans="3:8" x14ac:dyDescent="0.25">
      <c r="C58" s="16"/>
      <c r="D58" s="10" t="s">
        <v>10</v>
      </c>
      <c r="E58" s="91">
        <v>67253.511766666721</v>
      </c>
      <c r="F58" s="12">
        <f t="shared" si="11"/>
        <v>-3.6623367195028678E-2</v>
      </c>
      <c r="G58" s="94">
        <v>43446.600999999973</v>
      </c>
      <c r="H58" s="12">
        <f t="shared" si="12"/>
        <v>-3.5586940093054742E-2</v>
      </c>
    </row>
    <row r="59" spans="3:8" x14ac:dyDescent="0.25">
      <c r="C59" s="16"/>
      <c r="D59" s="10" t="s">
        <v>11</v>
      </c>
      <c r="E59" s="91">
        <v>66886.922783333386</v>
      </c>
      <c r="F59" s="12">
        <f t="shared" si="11"/>
        <v>-5.4508526574077454E-3</v>
      </c>
      <c r="G59" s="94">
        <v>43228.280999999901</v>
      </c>
      <c r="H59" s="12">
        <f t="shared" si="12"/>
        <v>-5.0250191033373026E-3</v>
      </c>
    </row>
    <row r="60" spans="3:8" x14ac:dyDescent="0.25">
      <c r="C60" s="16"/>
      <c r="D60" s="10" t="s">
        <v>12</v>
      </c>
      <c r="E60" s="91">
        <v>71243.406000000105</v>
      </c>
      <c r="F60" s="12">
        <f t="shared" si="11"/>
        <v>6.5132062223562937E-2</v>
      </c>
      <c r="G60" s="94">
        <v>47720.894999999793</v>
      </c>
      <c r="H60" s="12">
        <f t="shared" si="12"/>
        <v>0.10392765791450054</v>
      </c>
    </row>
    <row r="61" spans="3:8" x14ac:dyDescent="0.25">
      <c r="C61" s="16"/>
      <c r="D61" s="10" t="s">
        <v>13</v>
      </c>
      <c r="E61" s="91">
        <v>59446.586399999927</v>
      </c>
      <c r="F61" s="12">
        <f t="shared" si="11"/>
        <v>-0.16558472232504096</v>
      </c>
      <c r="G61" s="94">
        <v>41704.733000000066</v>
      </c>
      <c r="H61" s="12">
        <f t="shared" si="12"/>
        <v>-0.12606976461777919</v>
      </c>
    </row>
    <row r="62" spans="3:8" x14ac:dyDescent="0.25">
      <c r="C62" s="16"/>
      <c r="D62" s="10" t="s">
        <v>14</v>
      </c>
      <c r="E62" s="91">
        <v>70426.993566666642</v>
      </c>
      <c r="F62" s="12">
        <f t="shared" si="11"/>
        <v>0.18471047425301323</v>
      </c>
      <c r="G62" s="94">
        <v>47393.120999999584</v>
      </c>
      <c r="H62" s="12">
        <f t="shared" si="12"/>
        <v>0.13639670106506885</v>
      </c>
    </row>
    <row r="63" spans="3:8" x14ac:dyDescent="0.25">
      <c r="C63" s="16"/>
      <c r="D63" s="10" t="s">
        <v>15</v>
      </c>
      <c r="E63" s="92">
        <v>66527.801399999895</v>
      </c>
      <c r="F63" s="19">
        <f t="shared" si="11"/>
        <v>-5.5365023681945846E-2</v>
      </c>
      <c r="G63" s="95">
        <v>41789.416999999725</v>
      </c>
      <c r="H63" s="19">
        <f t="shared" si="12"/>
        <v>-0.11823876296308722</v>
      </c>
    </row>
    <row r="64" spans="3:8" x14ac:dyDescent="0.25">
      <c r="C64" s="16"/>
      <c r="D64" s="10" t="s">
        <v>16</v>
      </c>
      <c r="E64" s="92">
        <v>74412.477133333115</v>
      </c>
      <c r="F64" s="19">
        <f t="shared" si="11"/>
        <v>0.11851700443137192</v>
      </c>
      <c r="G64" s="95">
        <v>50509.562999999864</v>
      </c>
      <c r="H64" s="19">
        <f t="shared" si="12"/>
        <v>0.2086687641514644</v>
      </c>
    </row>
    <row r="65" spans="3:8" ht="15.75" thickBot="1" x14ac:dyDescent="0.3">
      <c r="C65" s="13" t="s">
        <v>20</v>
      </c>
      <c r="D65" s="14"/>
      <c r="E65" s="101">
        <f>SUM(E53:E64)</f>
        <v>826511.14478333306</v>
      </c>
      <c r="F65" s="102"/>
      <c r="G65" s="103">
        <f>SUM(G53:G64)</f>
        <v>546763.04799999797</v>
      </c>
      <c r="H65" s="15"/>
    </row>
    <row r="66" spans="3:8" x14ac:dyDescent="0.25">
      <c r="C66" s="17">
        <v>2013</v>
      </c>
      <c r="D66" s="20" t="s">
        <v>6</v>
      </c>
      <c r="E66" s="91">
        <v>76800.94969999991</v>
      </c>
      <c r="F66" s="12">
        <f>+E66/E64-1</f>
        <v>3.2097742995265355E-2</v>
      </c>
      <c r="G66" s="94">
        <v>48634.816000000057</v>
      </c>
      <c r="H66" s="12">
        <f>+G66/G64-1</f>
        <v>-3.7116674321649001E-2</v>
      </c>
    </row>
    <row r="67" spans="3:8" x14ac:dyDescent="0.25">
      <c r="C67" s="21"/>
      <c r="D67" s="22" t="s">
        <v>17</v>
      </c>
      <c r="E67" s="91">
        <v>62355.020166666618</v>
      </c>
      <c r="F67" s="12">
        <f t="shared" ref="F67:F77" si="13">+E67/E66-1</f>
        <v>-0.18809571482855381</v>
      </c>
      <c r="G67" s="94">
        <v>39544.086999999839</v>
      </c>
      <c r="H67" s="12">
        <f t="shared" ref="H67:H74" si="14">+G67/G66-1</f>
        <v>-0.18691813288653558</v>
      </c>
    </row>
    <row r="68" spans="3:8" x14ac:dyDescent="0.25">
      <c r="C68" s="21"/>
      <c r="D68" s="22" t="s">
        <v>7</v>
      </c>
      <c r="E68" s="91">
        <v>70827.919133333387</v>
      </c>
      <c r="F68" s="12">
        <f t="shared" si="13"/>
        <v>0.13588158489917634</v>
      </c>
      <c r="G68" s="94">
        <v>46267.6609999996</v>
      </c>
      <c r="H68" s="12">
        <f t="shared" si="14"/>
        <v>0.17002729131158811</v>
      </c>
    </row>
    <row r="69" spans="3:8" x14ac:dyDescent="0.25">
      <c r="C69" s="16"/>
      <c r="D69" s="22" t="s">
        <v>8</v>
      </c>
      <c r="E69" s="91">
        <v>71125.256283333161</v>
      </c>
      <c r="F69" s="12">
        <f t="shared" si="13"/>
        <v>4.1980218201813635E-3</v>
      </c>
      <c r="G69" s="94">
        <v>46063.423999999897</v>
      </c>
      <c r="H69" s="12">
        <f t="shared" si="14"/>
        <v>-4.4142495121960446E-3</v>
      </c>
    </row>
    <row r="70" spans="3:8" x14ac:dyDescent="0.25">
      <c r="C70" s="21"/>
      <c r="D70" s="22" t="s">
        <v>9</v>
      </c>
      <c r="E70" s="91">
        <v>74194.6890000001</v>
      </c>
      <c r="F70" s="12">
        <f t="shared" si="13"/>
        <v>4.3155313274930274E-2</v>
      </c>
      <c r="G70" s="94">
        <v>49250.82999999958</v>
      </c>
      <c r="H70" s="12">
        <f t="shared" si="14"/>
        <v>6.9196028501912643E-2</v>
      </c>
    </row>
    <row r="71" spans="3:8" x14ac:dyDescent="0.25">
      <c r="C71" s="21"/>
      <c r="D71" s="22" t="s">
        <v>10</v>
      </c>
      <c r="E71" s="91">
        <v>68681.446816666386</v>
      </c>
      <c r="F71" s="12">
        <f t="shared" si="13"/>
        <v>-7.4307774015114569E-2</v>
      </c>
      <c r="G71" s="94">
        <v>46658.548999999512</v>
      </c>
      <c r="H71" s="12">
        <f t="shared" si="14"/>
        <v>-5.2634260173891279E-2</v>
      </c>
    </row>
    <row r="72" spans="3:8" x14ac:dyDescent="0.25">
      <c r="C72" s="21"/>
      <c r="D72" s="22" t="s">
        <v>11</v>
      </c>
      <c r="E72" s="91">
        <v>71593.518516666591</v>
      </c>
      <c r="F72" s="12">
        <f t="shared" si="13"/>
        <v>4.2399684849002917E-2</v>
      </c>
      <c r="G72" s="94">
        <v>48700.749999999767</v>
      </c>
      <c r="H72" s="12">
        <f t="shared" si="14"/>
        <v>4.3769063628624094E-2</v>
      </c>
    </row>
    <row r="73" spans="3:8" x14ac:dyDescent="0.25">
      <c r="C73" s="21"/>
      <c r="D73" s="22" t="s">
        <v>12</v>
      </c>
      <c r="E73" s="91">
        <v>70310.148516666639</v>
      </c>
      <c r="F73" s="12">
        <f t="shared" si="13"/>
        <v>-1.7925784716128823E-2</v>
      </c>
      <c r="G73" s="94">
        <v>49107.464999999604</v>
      </c>
      <c r="H73" s="12">
        <f t="shared" si="14"/>
        <v>8.3513087580753265E-3</v>
      </c>
    </row>
    <row r="74" spans="3:8" x14ac:dyDescent="0.25">
      <c r="C74" s="21"/>
      <c r="D74" s="22" t="s">
        <v>13</v>
      </c>
      <c r="E74" s="91">
        <v>63014.34288333328</v>
      </c>
      <c r="F74" s="12">
        <f t="shared" si="13"/>
        <v>-0.10376603928811112</v>
      </c>
      <c r="G74" s="94">
        <v>45203.317999999686</v>
      </c>
      <c r="H74" s="12">
        <f t="shared" si="14"/>
        <v>-7.9502108284350448E-2</v>
      </c>
    </row>
    <row r="75" spans="3:8" x14ac:dyDescent="0.25">
      <c r="C75" s="21"/>
      <c r="D75" s="22" t="s">
        <v>14</v>
      </c>
      <c r="E75" s="91">
        <v>75065.249616666915</v>
      </c>
      <c r="F75" s="12">
        <f t="shared" si="13"/>
        <v>0.19124069508500718</v>
      </c>
      <c r="G75" s="94">
        <v>53198.498999999676</v>
      </c>
      <c r="H75" s="12">
        <f>+G75/G74-1</f>
        <v>0.17687155177414282</v>
      </c>
    </row>
    <row r="76" spans="3:8" x14ac:dyDescent="0.25">
      <c r="C76" s="21"/>
      <c r="D76" s="22" t="s">
        <v>15</v>
      </c>
      <c r="E76" s="91">
        <v>70158.422333333103</v>
      </c>
      <c r="F76" s="12">
        <f t="shared" si="13"/>
        <v>-6.5367494391763592E-2</v>
      </c>
      <c r="G76" s="94">
        <v>50688.408999999738</v>
      </c>
      <c r="H76" s="12">
        <f>+G76/G75-1</f>
        <v>-4.7183474105161327E-2</v>
      </c>
    </row>
    <row r="77" spans="3:8" x14ac:dyDescent="0.25">
      <c r="C77" s="21"/>
      <c r="D77" s="22" t="s">
        <v>16</v>
      </c>
      <c r="E77" s="91">
        <v>69917.619683333556</v>
      </c>
      <c r="F77" s="12">
        <f t="shared" si="13"/>
        <v>-3.4322700253357485E-3</v>
      </c>
      <c r="G77" s="94">
        <v>51972.702999999594</v>
      </c>
      <c r="H77" s="12">
        <f>+G77/G76-1</f>
        <v>2.5337035139529895E-2</v>
      </c>
    </row>
    <row r="78" spans="3:8" ht="15.75" thickBot="1" x14ac:dyDescent="0.3">
      <c r="C78" s="13" t="s">
        <v>21</v>
      </c>
      <c r="D78" s="14"/>
      <c r="E78" s="101">
        <f>SUM(E66:E77)</f>
        <v>844044.58264999965</v>
      </c>
      <c r="F78" s="102"/>
      <c r="G78" s="103">
        <f>SUM(G66:G77)</f>
        <v>575290.51099999656</v>
      </c>
      <c r="H78" s="15"/>
    </row>
    <row r="79" spans="3:8" x14ac:dyDescent="0.25">
      <c r="C79" s="17">
        <v>2014</v>
      </c>
      <c r="D79" s="20" t="s">
        <v>6</v>
      </c>
      <c r="E79" s="91">
        <v>69544.795333333386</v>
      </c>
      <c r="F79" s="12">
        <f>+E79/E77-1</f>
        <v>-5.3323375665352835E-3</v>
      </c>
      <c r="G79" s="94">
        <v>45426.853999999563</v>
      </c>
      <c r="H79" s="12">
        <f>+G79/G77-1</f>
        <v>-0.12594782688135508</v>
      </c>
    </row>
    <row r="80" spans="3:8" x14ac:dyDescent="0.25">
      <c r="C80" s="21"/>
      <c r="D80" s="22" t="s">
        <v>17</v>
      </c>
      <c r="E80" s="91">
        <v>61561.222600000023</v>
      </c>
      <c r="F80" s="12">
        <f t="shared" ref="F80:F87" si="15">+E80/E79-1</f>
        <v>-0.11479755882618536</v>
      </c>
      <c r="G80" s="94">
        <v>39841.963999999876</v>
      </c>
      <c r="H80" s="12">
        <f>+G80/G79-1</f>
        <v>-0.12294247803292169</v>
      </c>
    </row>
    <row r="81" spans="3:8" x14ac:dyDescent="0.25">
      <c r="C81" s="21"/>
      <c r="D81" s="22" t="s">
        <v>7</v>
      </c>
      <c r="E81" s="91">
        <v>72482.28015000005</v>
      </c>
      <c r="F81" s="12">
        <f t="shared" si="15"/>
        <v>0.17740157015660096</v>
      </c>
      <c r="G81" s="94">
        <v>49619.595999999568</v>
      </c>
      <c r="H81" s="12">
        <f t="shared" ref="H81:H87" si="16">+G81/G80-1</f>
        <v>0.24541039191741953</v>
      </c>
    </row>
    <row r="82" spans="3:8" x14ac:dyDescent="0.25">
      <c r="C82" s="21"/>
      <c r="D82" s="22" t="s">
        <v>8</v>
      </c>
      <c r="E82" s="91">
        <v>74432.929200000071</v>
      </c>
      <c r="F82" s="12">
        <f t="shared" si="15"/>
        <v>2.6912081766236051E-2</v>
      </c>
      <c r="G82" s="94">
        <v>51866.981999999778</v>
      </c>
      <c r="H82" s="12">
        <f t="shared" si="16"/>
        <v>4.5292307498840279E-2</v>
      </c>
    </row>
    <row r="83" spans="3:8" x14ac:dyDescent="0.25">
      <c r="C83" s="21"/>
      <c r="D83" s="22" t="s">
        <v>9</v>
      </c>
      <c r="E83" s="91">
        <v>73548.838200000086</v>
      </c>
      <c r="F83" s="12">
        <f t="shared" si="15"/>
        <v>-1.1877686522647091E-2</v>
      </c>
      <c r="G83" s="94">
        <v>54152.928999999669</v>
      </c>
      <c r="H83" s="12">
        <f t="shared" si="16"/>
        <v>4.4073260325806052E-2</v>
      </c>
    </row>
    <row r="84" spans="3:8" x14ac:dyDescent="0.25">
      <c r="C84" s="21"/>
      <c r="D84" s="22" t="s">
        <v>10</v>
      </c>
      <c r="E84" s="91">
        <v>76838.512616666485</v>
      </c>
      <c r="F84" s="12">
        <f t="shared" si="15"/>
        <v>4.4727755015257165E-2</v>
      </c>
      <c r="G84" s="94">
        <v>59083.999999999593</v>
      </c>
      <c r="H84" s="12">
        <f t="shared" si="16"/>
        <v>9.1058250976599142E-2</v>
      </c>
    </row>
    <row r="85" spans="3:8" x14ac:dyDescent="0.25">
      <c r="C85" s="21"/>
      <c r="D85" s="22" t="s">
        <v>11</v>
      </c>
      <c r="E85" s="91">
        <v>85071.532499999827</v>
      </c>
      <c r="F85" s="12">
        <f t="shared" si="15"/>
        <v>0.10714704908990624</v>
      </c>
      <c r="G85" s="94">
        <v>62288.792999999445</v>
      </c>
      <c r="H85" s="12">
        <f t="shared" si="16"/>
        <v>5.4241300521289615E-2</v>
      </c>
    </row>
    <row r="86" spans="3:8" x14ac:dyDescent="0.25">
      <c r="C86" s="21"/>
      <c r="D86" s="22" t="s">
        <v>12</v>
      </c>
      <c r="E86" s="91">
        <v>87287.160500000202</v>
      </c>
      <c r="F86" s="12">
        <f t="shared" si="15"/>
        <v>2.6044293959326392E-2</v>
      </c>
      <c r="G86" s="94">
        <v>63346.904999999948</v>
      </c>
      <c r="H86" s="12">
        <f t="shared" si="16"/>
        <v>1.69871970388078E-2</v>
      </c>
    </row>
    <row r="87" spans="3:8" x14ac:dyDescent="0.25">
      <c r="C87" s="21"/>
      <c r="D87" s="22" t="s">
        <v>13</v>
      </c>
      <c r="E87" s="91">
        <v>85158.709149999922</v>
      </c>
      <c r="F87" s="12">
        <f t="shared" si="15"/>
        <v>-2.4384472330272189E-2</v>
      </c>
      <c r="G87" s="94">
        <v>62368.696999999876</v>
      </c>
      <c r="H87" s="12">
        <f t="shared" si="16"/>
        <v>-1.5442080398404223E-2</v>
      </c>
    </row>
    <row r="88" spans="3:8" x14ac:dyDescent="0.25">
      <c r="C88" s="21"/>
      <c r="D88" s="22" t="s">
        <v>14</v>
      </c>
      <c r="E88" s="91">
        <v>92101.902295333362</v>
      </c>
      <c r="F88" s="12">
        <f>+E88/E87-1</f>
        <v>8.1532390693048074E-2</v>
      </c>
      <c r="G88" s="94">
        <v>65169.944599999428</v>
      </c>
      <c r="H88" s="12">
        <f>+G88/G87-1</f>
        <v>4.4914319758829535E-2</v>
      </c>
    </row>
    <row r="89" spans="3:8" x14ac:dyDescent="0.25">
      <c r="C89" s="21"/>
      <c r="D89" s="22" t="s">
        <v>15</v>
      </c>
      <c r="E89" s="91">
        <v>95302.08246666679</v>
      </c>
      <c r="F89" s="12">
        <f>+E89/E88-1</f>
        <v>3.4746081151198815E-2</v>
      </c>
      <c r="G89" s="94">
        <v>69435.982540000216</v>
      </c>
      <c r="H89" s="12">
        <f>+G89/G88-1</f>
        <v>6.5460205101982361E-2</v>
      </c>
    </row>
    <row r="90" spans="3:8" x14ac:dyDescent="0.25">
      <c r="C90" s="21"/>
      <c r="D90" s="22" t="s">
        <v>16</v>
      </c>
      <c r="E90" s="91">
        <v>100272.67131666631</v>
      </c>
      <c r="F90" s="12">
        <f>+E90/E89-1</f>
        <v>5.2156140992386524E-2</v>
      </c>
      <c r="G90" s="94">
        <v>75077.369000000021</v>
      </c>
      <c r="H90" s="12">
        <f>+G90/G89-1</f>
        <v>8.1245864948334967E-2</v>
      </c>
    </row>
    <row r="91" spans="3:8" ht="15.75" thickBot="1" x14ac:dyDescent="0.3">
      <c r="C91" s="13" t="s">
        <v>29</v>
      </c>
      <c r="D91" s="14"/>
      <c r="E91" s="101">
        <f>SUM(E79:E90)</f>
        <v>973602.63632866659</v>
      </c>
      <c r="F91" s="102"/>
      <c r="G91" s="103">
        <f>SUM(G79:G90)</f>
        <v>697680.01613999705</v>
      </c>
      <c r="H91" s="15"/>
    </row>
    <row r="92" spans="3:8" x14ac:dyDescent="0.25">
      <c r="C92" s="17">
        <v>2015</v>
      </c>
      <c r="D92" s="54" t="s">
        <v>6</v>
      </c>
      <c r="E92" s="90">
        <v>99710.653883333216</v>
      </c>
      <c r="F92" s="9">
        <f>+E92/E90-1</f>
        <v>-5.6048914021470386E-3</v>
      </c>
      <c r="G92" s="93">
        <v>73354.982299999348</v>
      </c>
      <c r="H92" s="9">
        <f>+G92/G90-1</f>
        <v>-2.2941489864950815E-2</v>
      </c>
    </row>
    <row r="93" spans="3:8" x14ac:dyDescent="0.25">
      <c r="C93" s="21"/>
      <c r="D93" s="55" t="s">
        <v>17</v>
      </c>
      <c r="E93" s="91">
        <v>86903.248500000176</v>
      </c>
      <c r="F93" s="12">
        <f>+E93/E92-1</f>
        <v>-0.12844570649710496</v>
      </c>
      <c r="G93" s="94">
        <v>62198.354999999188</v>
      </c>
      <c r="H93" s="12">
        <f>+G93/G92-1</f>
        <v>-0.15209092757153131</v>
      </c>
    </row>
    <row r="94" spans="3:8" x14ac:dyDescent="0.25">
      <c r="C94" s="21"/>
      <c r="D94" s="55" t="s">
        <v>7</v>
      </c>
      <c r="E94" s="91">
        <v>109508.58459999975</v>
      </c>
      <c r="F94" s="12">
        <f>+E94/E93-1</f>
        <v>0.26012072609690229</v>
      </c>
      <c r="G94" s="94">
        <v>80769.840999999025</v>
      </c>
      <c r="H94" s="12">
        <f>+G94/G93-1</f>
        <v>0.29858484199461666</v>
      </c>
    </row>
    <row r="95" spans="3:8" x14ac:dyDescent="0.25">
      <c r="C95" s="21"/>
      <c r="D95" s="55" t="s">
        <v>8</v>
      </c>
      <c r="E95" s="91">
        <v>107590.57383333346</v>
      </c>
      <c r="F95" s="12">
        <f>+E95/E93-1</f>
        <v>0.23805008087048951</v>
      </c>
      <c r="G95" s="94">
        <v>80805.191999999573</v>
      </c>
      <c r="H95" s="12">
        <f>+G95/G93-1</f>
        <v>0.29915320107743404</v>
      </c>
    </row>
    <row r="96" spans="3:8" x14ac:dyDescent="0.25">
      <c r="C96" s="21"/>
      <c r="D96" s="55" t="s">
        <v>9</v>
      </c>
      <c r="E96" s="91">
        <v>101235.54721666654</v>
      </c>
      <c r="F96" s="12">
        <f>+E96/E95-1</f>
        <v>-5.9066760128181572E-2</v>
      </c>
      <c r="G96" s="94">
        <v>76058.369999999326</v>
      </c>
      <c r="H96" s="12">
        <f>+G96/G95-1</f>
        <v>-5.8744022290056264E-2</v>
      </c>
    </row>
    <row r="97" spans="3:8" x14ac:dyDescent="0.25">
      <c r="C97" s="21"/>
      <c r="D97" s="55" t="s">
        <v>10</v>
      </c>
      <c r="E97" s="91">
        <v>106195.21196666677</v>
      </c>
      <c r="F97" s="12">
        <f>+E97/E96-1</f>
        <v>4.8991336406622565E-2</v>
      </c>
      <c r="G97" s="94">
        <v>81137.596000000078</v>
      </c>
      <c r="H97" s="12">
        <f>+G97/G96-1</f>
        <v>6.6780631770057663E-2</v>
      </c>
    </row>
    <row r="98" spans="3:8" x14ac:dyDescent="0.25">
      <c r="C98" s="21"/>
      <c r="D98" s="55" t="s">
        <v>11</v>
      </c>
      <c r="E98" s="91">
        <v>111990.56166666672</v>
      </c>
      <c r="F98" s="12">
        <f t="shared" ref="F98:F100" si="17">+E98/E97-1</f>
        <v>5.4572608243571574E-2</v>
      </c>
      <c r="G98" s="94">
        <v>85907.348999999682</v>
      </c>
      <c r="H98" s="12">
        <f t="shared" ref="H98:H100" si="18">+G98/G97-1</f>
        <v>5.8785978820466989E-2</v>
      </c>
    </row>
    <row r="99" spans="3:8" x14ac:dyDescent="0.25">
      <c r="C99" s="21"/>
      <c r="D99" s="55" t="s">
        <v>12</v>
      </c>
      <c r="E99" s="91">
        <v>114177.62311666677</v>
      </c>
      <c r="F99" s="12">
        <f t="shared" si="17"/>
        <v>1.9528980098427517E-2</v>
      </c>
      <c r="G99" s="94">
        <v>85442.349999999526</v>
      </c>
      <c r="H99" s="12">
        <f t="shared" si="18"/>
        <v>-5.4127965233818909E-3</v>
      </c>
    </row>
    <row r="100" spans="3:8" x14ac:dyDescent="0.25">
      <c r="C100" s="21"/>
      <c r="D100" s="55" t="s">
        <v>13</v>
      </c>
      <c r="E100" s="91">
        <v>110591.54536666673</v>
      </c>
      <c r="F100" s="12">
        <f t="shared" si="17"/>
        <v>-3.1407885819586423E-2</v>
      </c>
      <c r="G100" s="94">
        <v>81475.92099999958</v>
      </c>
      <c r="H100" s="12">
        <f t="shared" si="18"/>
        <v>-4.6422283563127276E-2</v>
      </c>
    </row>
    <row r="101" spans="3:8" x14ac:dyDescent="0.25">
      <c r="C101" s="16"/>
      <c r="D101" s="55" t="s">
        <v>14</v>
      </c>
      <c r="E101" s="91">
        <v>117686.09663333349</v>
      </c>
      <c r="F101" s="12">
        <f>+E101/E99-1</f>
        <v>3.0728205938231445E-2</v>
      </c>
      <c r="G101" s="94">
        <v>87712.814999999318</v>
      </c>
      <c r="H101" s="12">
        <f>+G101/G99-1</f>
        <v>2.6573063591998736E-2</v>
      </c>
    </row>
    <row r="102" spans="3:8" x14ac:dyDescent="0.25">
      <c r="C102" s="21"/>
      <c r="D102" s="55" t="s">
        <v>15</v>
      </c>
      <c r="E102" s="91">
        <v>116040.58309999976</v>
      </c>
      <c r="F102" s="12">
        <f>+E102/E101-1</f>
        <v>-1.3982225431951822E-2</v>
      </c>
      <c r="G102" s="94">
        <v>85625.114999999729</v>
      </c>
      <c r="H102" s="12">
        <f>+G102/G101-1</f>
        <v>-2.3801539147952355E-2</v>
      </c>
    </row>
    <row r="103" spans="3:8" x14ac:dyDescent="0.25">
      <c r="C103" s="21"/>
      <c r="D103" s="55" t="s">
        <v>16</v>
      </c>
      <c r="E103" s="91">
        <v>114705.72183333326</v>
      </c>
      <c r="F103" s="12">
        <f>+E103/E102-1</f>
        <v>-1.1503400198499159E-2</v>
      </c>
      <c r="G103" s="94">
        <v>84372.560999999958</v>
      </c>
      <c r="H103" s="12">
        <f>+G103/G102-1</f>
        <v>-1.4628348236376376E-2</v>
      </c>
    </row>
    <row r="104" spans="3:8" ht="15.75" thickBot="1" x14ac:dyDescent="0.3">
      <c r="C104" s="13" t="s">
        <v>62</v>
      </c>
      <c r="D104" s="14"/>
      <c r="E104" s="101">
        <f>SUM(E92:E103)</f>
        <v>1296335.9517166666</v>
      </c>
      <c r="F104" s="102"/>
      <c r="G104" s="103">
        <f>SUM(G92:G103)</f>
        <v>964860.44729999441</v>
      </c>
      <c r="H104" s="15"/>
    </row>
    <row r="105" spans="3:8" x14ac:dyDescent="0.25">
      <c r="C105" s="17">
        <v>2016</v>
      </c>
      <c r="D105" s="54" t="s">
        <v>6</v>
      </c>
      <c r="E105" s="90">
        <v>111155.41586666663</v>
      </c>
      <c r="F105" s="9">
        <f>+E105/E103-1</f>
        <v>-3.0951428663909208E-2</v>
      </c>
      <c r="G105" s="93">
        <v>80953.344999999681</v>
      </c>
      <c r="H105" s="9">
        <f>+G105/G103-1</f>
        <v>-4.0525212930306531E-2</v>
      </c>
    </row>
    <row r="106" spans="3:8" x14ac:dyDescent="0.25">
      <c r="C106" s="21"/>
      <c r="D106" s="55" t="s">
        <v>17</v>
      </c>
      <c r="E106" s="91">
        <v>104595.66439999985</v>
      </c>
      <c r="F106" s="12">
        <f>+E106/E105-1</f>
        <v>-5.9014231700013187E-2</v>
      </c>
      <c r="G106" s="94">
        <v>78108.196999999753</v>
      </c>
      <c r="H106" s="12">
        <f>+G106/G105-1</f>
        <v>-3.5145527340469274E-2</v>
      </c>
    </row>
    <row r="107" spans="3:8" x14ac:dyDescent="0.25">
      <c r="C107" s="21"/>
      <c r="D107" s="55" t="s">
        <v>7</v>
      </c>
      <c r="E107" s="91">
        <v>120547.38848333363</v>
      </c>
      <c r="F107" s="12">
        <f>+E107/E106-1</f>
        <v>0.1525084636618439</v>
      </c>
      <c r="G107" s="94">
        <v>89282.286000000153</v>
      </c>
      <c r="H107" s="12">
        <f>+G107/G106-1</f>
        <v>0.1430591081240864</v>
      </c>
    </row>
    <row r="108" spans="3:8" x14ac:dyDescent="0.25">
      <c r="C108" s="21"/>
      <c r="D108" s="55" t="s">
        <v>8</v>
      </c>
      <c r="E108" s="91">
        <v>120376.18758333317</v>
      </c>
      <c r="F108" s="12">
        <f t="shared" ref="F108:F110" si="19">+E108/E107-1</f>
        <v>-1.4201958429330697E-3</v>
      </c>
      <c r="G108" s="94">
        <v>94717.293999999631</v>
      </c>
      <c r="H108" s="12">
        <f t="shared" ref="H108:H110" si="20">+G108/G107-1</f>
        <v>6.0874426983192009E-2</v>
      </c>
    </row>
    <row r="109" spans="3:8" x14ac:dyDescent="0.25">
      <c r="C109" s="21"/>
      <c r="D109" s="55" t="s">
        <v>9</v>
      </c>
      <c r="E109" s="91">
        <v>122322.33041666627</v>
      </c>
      <c r="F109" s="12">
        <f t="shared" si="19"/>
        <v>1.61671745251597E-2</v>
      </c>
      <c r="G109" s="94">
        <v>93443.254999999699</v>
      </c>
      <c r="H109" s="12">
        <f t="shared" si="20"/>
        <v>-1.3450964931493226E-2</v>
      </c>
    </row>
    <row r="110" spans="3:8" x14ac:dyDescent="0.25">
      <c r="C110" s="21"/>
      <c r="D110" s="55" t="s">
        <v>10</v>
      </c>
      <c r="E110" s="91">
        <v>119373.37886666686</v>
      </c>
      <c r="F110" s="12">
        <f t="shared" si="19"/>
        <v>-2.4108039308558094E-2</v>
      </c>
      <c r="G110" s="94">
        <v>96002.741999999795</v>
      </c>
      <c r="H110" s="12">
        <f t="shared" si="20"/>
        <v>2.7390815955631087E-2</v>
      </c>
    </row>
    <row r="111" spans="3:8" x14ac:dyDescent="0.25">
      <c r="C111" s="21"/>
      <c r="D111" s="55" t="s">
        <v>11</v>
      </c>
      <c r="E111" s="91">
        <v>125093.43658333323</v>
      </c>
      <c r="F111" s="12">
        <f>+E111/E110-1</f>
        <v>4.7917364583064614E-2</v>
      </c>
      <c r="G111" s="94">
        <v>104677.59899999987</v>
      </c>
      <c r="H111" s="12">
        <f>+G111/G110-1</f>
        <v>9.036051282785329E-2</v>
      </c>
    </row>
    <row r="112" spans="3:8" x14ac:dyDescent="0.25">
      <c r="C112" s="21"/>
      <c r="D112" s="55" t="s">
        <v>12</v>
      </c>
      <c r="E112" s="91">
        <v>134114.56535000025</v>
      </c>
      <c r="F112" s="12">
        <f t="shared" ref="F112:F113" si="21">+E112/E111-1</f>
        <v>7.2115124606537018E-2</v>
      </c>
      <c r="G112" s="94">
        <v>112942.46999999946</v>
      </c>
      <c r="H112" s="12">
        <f t="shared" ref="H112:H113" si="22">+G112/G111-1</f>
        <v>7.8955488843411414E-2</v>
      </c>
    </row>
    <row r="113" spans="3:8" x14ac:dyDescent="0.25">
      <c r="C113" s="21"/>
      <c r="D113" s="55" t="s">
        <v>13</v>
      </c>
      <c r="E113" s="91">
        <v>128417.89498333355</v>
      </c>
      <c r="F113" s="12">
        <f t="shared" si="21"/>
        <v>-4.2476149788802098E-2</v>
      </c>
      <c r="G113" s="94">
        <v>92395.852999999785</v>
      </c>
      <c r="H113" s="12">
        <f t="shared" si="22"/>
        <v>-0.18192108778920613</v>
      </c>
    </row>
    <row r="114" spans="3:8" x14ac:dyDescent="0.25">
      <c r="C114" s="21"/>
      <c r="D114" s="55" t="s">
        <v>14</v>
      </c>
      <c r="E114" s="91">
        <v>129048.40760000008</v>
      </c>
      <c r="F114" s="12">
        <f>+E114/E113-1</f>
        <v>4.9098501166706665E-3</v>
      </c>
      <c r="G114" s="94">
        <v>106238.51099999931</v>
      </c>
      <c r="H114" s="12">
        <f>+G114/G113-1</f>
        <v>0.1498190400385131</v>
      </c>
    </row>
    <row r="115" spans="3:8" x14ac:dyDescent="0.25">
      <c r="C115" s="21"/>
      <c r="D115" s="55" t="s">
        <v>15</v>
      </c>
      <c r="E115" s="91">
        <v>132000.59083333355</v>
      </c>
      <c r="F115" s="12">
        <f t="shared" ref="F115:F116" si="23">+E115/E114-1</f>
        <v>2.2876556853642871E-2</v>
      </c>
      <c r="G115" s="94">
        <v>103234.7819999996</v>
      </c>
      <c r="H115" s="12">
        <f t="shared" ref="H115:H116" si="24">+G115/G114-1</f>
        <v>-2.8273447846042687E-2</v>
      </c>
    </row>
    <row r="116" spans="3:8" x14ac:dyDescent="0.25">
      <c r="C116" s="21"/>
      <c r="D116" s="55" t="s">
        <v>16</v>
      </c>
      <c r="E116" s="91">
        <v>130197.39958333324</v>
      </c>
      <c r="F116" s="12">
        <f t="shared" si="23"/>
        <v>-1.366047862828923E-2</v>
      </c>
      <c r="G116" s="94">
        <v>90314.000999999538</v>
      </c>
      <c r="H116" s="12">
        <f t="shared" si="24"/>
        <v>-0.12515918326829145</v>
      </c>
    </row>
    <row r="117" spans="3:8" ht="15.75" thickBot="1" x14ac:dyDescent="0.3">
      <c r="C117" s="78" t="s">
        <v>63</v>
      </c>
      <c r="D117" s="79"/>
      <c r="E117" s="96">
        <f>SUM(E105:E116)</f>
        <v>1477242.6605500001</v>
      </c>
      <c r="F117" s="80"/>
      <c r="G117" s="96">
        <f>SUM(G105:G116)</f>
        <v>1142310.3349999965</v>
      </c>
      <c r="H117" s="80"/>
    </row>
    <row r="118" spans="3:8" x14ac:dyDescent="0.25">
      <c r="C118" s="17">
        <v>2017</v>
      </c>
      <c r="D118" s="54" t="s">
        <v>6</v>
      </c>
      <c r="E118" s="90">
        <v>130762.38758333359</v>
      </c>
      <c r="F118" s="9">
        <f>+E118/E116-1</f>
        <v>4.3394722306933087E-3</v>
      </c>
      <c r="G118" s="93">
        <v>86439.130000000107</v>
      </c>
      <c r="H118" s="9">
        <f>+G118/G116-1</f>
        <v>-4.290443294611046E-2</v>
      </c>
    </row>
    <row r="119" spans="3:8" x14ac:dyDescent="0.25">
      <c r="C119" s="21"/>
      <c r="D119" s="55" t="s">
        <v>17</v>
      </c>
      <c r="E119" s="91">
        <v>114112.78408333333</v>
      </c>
      <c r="F119" s="12">
        <f>+E119/E118-1</f>
        <v>-0.12732716041445502</v>
      </c>
      <c r="G119" s="94">
        <v>88180.236999999484</v>
      </c>
      <c r="H119" s="12">
        <f>+G119/G118-1</f>
        <v>2.0142578945431033E-2</v>
      </c>
    </row>
    <row r="120" spans="3:8" x14ac:dyDescent="0.25">
      <c r="C120" s="21"/>
      <c r="D120" s="55" t="s">
        <v>7</v>
      </c>
      <c r="E120" s="91">
        <v>135906.89818333366</v>
      </c>
      <c r="F120" s="12">
        <f>+E120/E119-1</f>
        <v>0.19098748904491458</v>
      </c>
      <c r="G120" s="94">
        <v>103714.45599999913</v>
      </c>
      <c r="H120" s="12">
        <f>+G120/G119-1</f>
        <v>0.17616440518298604</v>
      </c>
    </row>
    <row r="121" spans="3:8" x14ac:dyDescent="0.25">
      <c r="C121" s="16"/>
      <c r="D121" s="55" t="s">
        <v>8</v>
      </c>
      <c r="E121" s="91">
        <v>125128.48668333331</v>
      </c>
      <c r="F121" s="12">
        <f>+E121/E119-1</f>
        <v>9.6533466328851736E-2</v>
      </c>
      <c r="G121" s="94">
        <v>82996.23899999955</v>
      </c>
      <c r="H121" s="12">
        <f>+G121/G119-1</f>
        <v>-5.878866032079233E-2</v>
      </c>
    </row>
    <row r="122" spans="3:8" x14ac:dyDescent="0.25">
      <c r="C122" s="21"/>
      <c r="D122" s="55" t="s">
        <v>9</v>
      </c>
      <c r="E122" s="91">
        <v>134282.32913333314</v>
      </c>
      <c r="F122" s="12">
        <f>+E122/E121-1</f>
        <v>7.3155543494789921E-2</v>
      </c>
      <c r="G122" s="94">
        <v>101105.47099999906</v>
      </c>
      <c r="H122" s="12">
        <f>+G122/G121-1</f>
        <v>0.21819340512525631</v>
      </c>
    </row>
    <row r="123" spans="3:8" x14ac:dyDescent="0.25">
      <c r="C123" s="21"/>
      <c r="D123" s="55" t="s">
        <v>10</v>
      </c>
      <c r="E123" s="91">
        <v>128118.17701666654</v>
      </c>
      <c r="F123" s="12">
        <f>+E123/E122-1</f>
        <v>-4.5904417628517824E-2</v>
      </c>
      <c r="G123" s="94">
        <v>95157.653999999617</v>
      </c>
      <c r="H123" s="12">
        <f>+G123/G122-1</f>
        <v>-5.8827845231040898E-2</v>
      </c>
    </row>
    <row r="124" spans="3:8" x14ac:dyDescent="0.25">
      <c r="C124" s="21"/>
      <c r="D124" s="55" t="s">
        <v>11</v>
      </c>
      <c r="E124" s="91">
        <v>130342.72583333337</v>
      </c>
      <c r="F124" s="12">
        <f>+E124/E123-1</f>
        <v>1.7363256865397414E-2</v>
      </c>
      <c r="G124" s="94">
        <v>92958.148999999816</v>
      </c>
      <c r="H124" s="12">
        <f>+G124/G123-1</f>
        <v>-2.311432562219129E-2</v>
      </c>
    </row>
    <row r="125" spans="3:8" x14ac:dyDescent="0.25">
      <c r="C125" s="21"/>
      <c r="D125" s="55" t="s">
        <v>12</v>
      </c>
      <c r="E125" s="91">
        <v>138554.00806666602</v>
      </c>
      <c r="F125" s="12">
        <f>+E125/E124-1</f>
        <v>6.2997625535561097E-2</v>
      </c>
      <c r="G125" s="94">
        <v>97267.457999999591</v>
      </c>
      <c r="H125" s="12">
        <f>+G125/G124-1</f>
        <v>4.6357517295226858E-2</v>
      </c>
    </row>
    <row r="126" spans="3:8" x14ac:dyDescent="0.25">
      <c r="C126" s="16"/>
      <c r="D126" s="55" t="s">
        <v>13</v>
      </c>
      <c r="E126" s="91">
        <v>122071.42325000024</v>
      </c>
      <c r="F126" s="12">
        <f>+E126/E124-1</f>
        <v>-6.3458106545274173E-2</v>
      </c>
      <c r="G126" s="94">
        <v>77293.049999999421</v>
      </c>
      <c r="H126" s="12">
        <f>+G126/G124-1</f>
        <v>-0.16851775953499704</v>
      </c>
    </row>
    <row r="127" spans="3:8" x14ac:dyDescent="0.25">
      <c r="C127" s="16"/>
      <c r="D127" s="55" t="s">
        <v>14</v>
      </c>
      <c r="E127" s="91">
        <v>132085.33720000036</v>
      </c>
      <c r="F127" s="12">
        <f>+E127/E125-1</f>
        <v>-4.6686999220933556E-2</v>
      </c>
      <c r="G127" s="94">
        <v>83614.494999999486</v>
      </c>
      <c r="H127" s="12">
        <f>+G127/G125-1</f>
        <v>-0.14036516714562608</v>
      </c>
    </row>
    <row r="128" spans="3:8" x14ac:dyDescent="0.25">
      <c r="C128" s="21"/>
      <c r="D128" s="55" t="s">
        <v>15</v>
      </c>
      <c r="E128" s="91">
        <v>135160.95306666681</v>
      </c>
      <c r="F128" s="12">
        <f>+E128/E127-1</f>
        <v>2.3285066547617195E-2</v>
      </c>
      <c r="G128" s="94">
        <v>90232.219999999463</v>
      </c>
      <c r="H128" s="12">
        <f>+G128/G127-1</f>
        <v>7.9145667267380038E-2</v>
      </c>
    </row>
    <row r="129" spans="3:8" x14ac:dyDescent="0.25">
      <c r="C129" s="21"/>
      <c r="D129" s="55" t="s">
        <v>16</v>
      </c>
      <c r="E129" s="91">
        <v>128383.01519999988</v>
      </c>
      <c r="F129" s="12">
        <f>+E129/E128-1</f>
        <v>-5.0147159463456714E-2</v>
      </c>
      <c r="G129" s="94">
        <v>100077.94400000011</v>
      </c>
      <c r="H129" s="12">
        <f>+G129/G128-1</f>
        <v>0.10911539137572701</v>
      </c>
    </row>
    <row r="130" spans="3:8" ht="15.75" thickBot="1" x14ac:dyDescent="0.3">
      <c r="C130" s="78" t="s">
        <v>64</v>
      </c>
      <c r="D130" s="79"/>
      <c r="E130" s="96">
        <f>SUM(E118:E129)</f>
        <v>1554908.5253000001</v>
      </c>
      <c r="F130" s="99"/>
      <c r="G130" s="100">
        <f>SUM(G118:G129)</f>
        <v>1099036.5029999949</v>
      </c>
      <c r="H130" s="99"/>
    </row>
    <row r="131" spans="3:8" x14ac:dyDescent="0.25">
      <c r="C131" s="17">
        <v>2018</v>
      </c>
      <c r="D131" s="54" t="s">
        <v>6</v>
      </c>
      <c r="E131" s="90">
        <v>124705.03088333318</v>
      </c>
      <c r="F131" s="9">
        <f>+E131/E129-1</f>
        <v>-2.8648527306645688E-2</v>
      </c>
      <c r="G131" s="93">
        <v>79796.119999999602</v>
      </c>
      <c r="H131" s="9">
        <f>+G131/G129-1</f>
        <v>-0.20266027847255219</v>
      </c>
    </row>
    <row r="132" spans="3:8" x14ac:dyDescent="0.25">
      <c r="C132" s="21"/>
      <c r="D132" s="55" t="s">
        <v>17</v>
      </c>
      <c r="E132" s="91">
        <v>106045.34006666669</v>
      </c>
      <c r="F132" s="12">
        <f>+E132/E131-1</f>
        <v>-0.14963061782265563</v>
      </c>
      <c r="G132" s="94">
        <v>71201.470719999328</v>
      </c>
      <c r="H132" s="12">
        <f>+G132/G131-1</f>
        <v>-0.10770760884113562</v>
      </c>
    </row>
    <row r="133" spans="3:8" x14ac:dyDescent="0.25">
      <c r="C133" s="21"/>
      <c r="D133" s="55" t="s">
        <v>7</v>
      </c>
      <c r="E133" s="91">
        <v>125448.77474999956</v>
      </c>
      <c r="F133" s="12">
        <f>+E133/E132-1</f>
        <v>0.18297300636816916</v>
      </c>
      <c r="G133" s="94">
        <v>83877.204999999129</v>
      </c>
      <c r="H133" s="12">
        <f>+G133/G132-1</f>
        <v>0.17802629849946894</v>
      </c>
    </row>
    <row r="134" spans="3:8" x14ac:dyDescent="0.25">
      <c r="C134" s="16"/>
      <c r="D134" s="55" t="s">
        <v>8</v>
      </c>
      <c r="E134" s="91">
        <v>119251.21171666702</v>
      </c>
      <c r="F134" s="12">
        <f t="shared" ref="F134:F136" si="25">+E134/E133-1</f>
        <v>-4.9403137222211568E-2</v>
      </c>
      <c r="G134" s="94">
        <v>82270.540999999575</v>
      </c>
      <c r="H134" s="12">
        <f t="shared" ref="H134:H136" si="26">+G134/G133-1</f>
        <v>-1.9154953959178433E-2</v>
      </c>
    </row>
    <row r="135" spans="3:8" x14ac:dyDescent="0.25">
      <c r="C135" s="21"/>
      <c r="D135" s="55" t="s">
        <v>9</v>
      </c>
      <c r="E135" s="91">
        <v>117606.9571166669</v>
      </c>
      <c r="F135" s="12">
        <f t="shared" si="25"/>
        <v>-1.378815842900416E-2</v>
      </c>
      <c r="G135" s="94">
        <v>82976.253999999171</v>
      </c>
      <c r="H135" s="12">
        <f t="shared" si="26"/>
        <v>8.5779550179401198E-3</v>
      </c>
    </row>
    <row r="136" spans="3:8" x14ac:dyDescent="0.25">
      <c r="C136" s="21"/>
      <c r="D136" s="55" t="s">
        <v>10</v>
      </c>
      <c r="E136" s="91">
        <v>114715.70318333316</v>
      </c>
      <c r="F136" s="12">
        <f t="shared" si="25"/>
        <v>-2.4584038259450991E-2</v>
      </c>
      <c r="G136" s="94">
        <v>85130.473999999376</v>
      </c>
      <c r="H136" s="12">
        <f t="shared" si="26"/>
        <v>2.5961885432912224E-2</v>
      </c>
    </row>
    <row r="137" spans="3:8" x14ac:dyDescent="0.25">
      <c r="C137" s="21"/>
      <c r="D137" s="55" t="s">
        <v>11</v>
      </c>
      <c r="E137" s="91">
        <v>110131.5019499998</v>
      </c>
      <c r="F137" s="12">
        <f>+E137/E136-1</f>
        <v>-3.996140986911878E-2</v>
      </c>
      <c r="G137" s="94">
        <v>81860.320999999443</v>
      </c>
      <c r="H137" s="12">
        <f>+G137/G136-1</f>
        <v>-3.8413424081251479E-2</v>
      </c>
    </row>
    <row r="138" spans="3:8" x14ac:dyDescent="0.25">
      <c r="C138" s="21"/>
      <c r="D138" s="55" t="s">
        <v>12</v>
      </c>
      <c r="E138" s="91">
        <v>116739.20656666665</v>
      </c>
      <c r="F138" s="12">
        <f>+E138/E137-1</f>
        <v>5.9998315646932365E-2</v>
      </c>
      <c r="G138" s="94">
        <v>89099.687000000282</v>
      </c>
      <c r="H138" s="12">
        <f>+G138/G137-1</f>
        <v>8.8435592623694825E-2</v>
      </c>
    </row>
    <row r="139" spans="3:8" x14ac:dyDescent="0.25">
      <c r="C139" s="16"/>
      <c r="D139" s="55" t="s">
        <v>13</v>
      </c>
      <c r="E139" s="91">
        <v>97554.595466666724</v>
      </c>
      <c r="F139" s="12">
        <f t="shared" ref="F139" si="27">+E139/E138-1</f>
        <v>-0.16433734359025387</v>
      </c>
      <c r="G139" s="94">
        <v>74010.536999999036</v>
      </c>
      <c r="H139" s="12">
        <f t="shared" ref="H139" si="28">+G139/G138-1</f>
        <v>-0.16935132443283663</v>
      </c>
    </row>
    <row r="140" spans="3:8" x14ac:dyDescent="0.25">
      <c r="C140" s="21"/>
      <c r="D140" s="55" t="s">
        <v>14</v>
      </c>
      <c r="E140" s="91">
        <v>114451.753266667</v>
      </c>
      <c r="F140" s="12">
        <f>+E140/E139-1</f>
        <v>0.17320719458853007</v>
      </c>
      <c r="G140" s="94">
        <v>88931.450999998793</v>
      </c>
      <c r="H140" s="12">
        <f>+G140/G139-1</f>
        <v>0.20160526601772877</v>
      </c>
    </row>
    <row r="141" spans="3:8" x14ac:dyDescent="0.25">
      <c r="C141" s="16"/>
      <c r="D141" s="55" t="s">
        <v>15</v>
      </c>
      <c r="E141" s="91">
        <v>109027.68524999995</v>
      </c>
      <c r="F141" s="12">
        <f t="shared" ref="F141:F142" si="29">+E141/E140-1</f>
        <v>-4.7391742475357601E-2</v>
      </c>
      <c r="G141" s="94">
        <v>81765.45899999961</v>
      </c>
      <c r="H141" s="12">
        <f t="shared" ref="H141:H142" si="30">+G141/G140-1</f>
        <v>-8.0578826943904058E-2</v>
      </c>
    </row>
    <row r="142" spans="3:8" x14ac:dyDescent="0.25">
      <c r="C142" s="21"/>
      <c r="D142" s="55" t="s">
        <v>16</v>
      </c>
      <c r="E142" s="91">
        <v>104778.99800000024</v>
      </c>
      <c r="F142" s="12">
        <f t="shared" si="29"/>
        <v>-3.8968884281616156E-2</v>
      </c>
      <c r="G142" s="94">
        <v>81760.556999999244</v>
      </c>
      <c r="H142" s="12">
        <f t="shared" si="30"/>
        <v>-5.9951965785010053E-5</v>
      </c>
    </row>
    <row r="143" spans="3:8" ht="15.75" thickBot="1" x14ac:dyDescent="0.3">
      <c r="C143" s="78" t="s">
        <v>65</v>
      </c>
      <c r="D143" s="79"/>
      <c r="E143" s="96">
        <f>SUM(E131:E142)</f>
        <v>1360456.7582166668</v>
      </c>
      <c r="F143" s="99"/>
      <c r="G143" s="100">
        <f>SUM(G131:G142)</f>
        <v>982680.07671999256</v>
      </c>
      <c r="H143" s="80"/>
    </row>
    <row r="144" spans="3:8" x14ac:dyDescent="0.25">
      <c r="C144" s="17">
        <v>2019</v>
      </c>
      <c r="D144" s="54" t="s">
        <v>6</v>
      </c>
      <c r="E144" s="90">
        <v>107325.17894999986</v>
      </c>
      <c r="F144" s="9">
        <f>+E144/E142-1</f>
        <v>2.4300489588568119E-2</v>
      </c>
      <c r="G144" s="93">
        <v>85085.946999999243</v>
      </c>
      <c r="H144" s="9">
        <f>+G144/G142-1</f>
        <v>4.0672301192860472E-2</v>
      </c>
    </row>
    <row r="145" spans="3:8" x14ac:dyDescent="0.25">
      <c r="C145" s="21"/>
      <c r="D145" s="55" t="s">
        <v>17</v>
      </c>
      <c r="E145" s="91">
        <v>89235.732950000005</v>
      </c>
      <c r="F145" s="12">
        <f>+E145/E144-1</f>
        <v>-0.16854801619690074</v>
      </c>
      <c r="G145" s="94">
        <v>75935.255999999572</v>
      </c>
      <c r="H145" s="12">
        <f>+G145/G144-1</f>
        <v>-0.10754644359778653</v>
      </c>
    </row>
    <row r="146" spans="3:8" x14ac:dyDescent="0.25">
      <c r="C146" s="21"/>
      <c r="D146" s="55" t="s">
        <v>7</v>
      </c>
      <c r="E146" s="91">
        <v>103441.17689999982</v>
      </c>
      <c r="F146" s="12">
        <f>+E146/E145-1</f>
        <v>0.15919008541073243</v>
      </c>
      <c r="G146" s="94">
        <v>82440.754999999219</v>
      </c>
      <c r="H146" s="12">
        <f>+G146/G145-1</f>
        <v>8.567165428400858E-2</v>
      </c>
    </row>
    <row r="147" spans="3:8" x14ac:dyDescent="0.25">
      <c r="C147" s="21"/>
      <c r="D147" s="55" t="s">
        <v>8</v>
      </c>
      <c r="E147" s="91">
        <v>99081.066149999897</v>
      </c>
      <c r="F147" s="12">
        <f t="shared" ref="F147:F152" si="31">+E147/E146-1</f>
        <v>-4.2150629765310921E-2</v>
      </c>
      <c r="G147" s="94">
        <v>80465.757999999216</v>
      </c>
      <c r="H147" s="12">
        <f t="shared" ref="H147:H152" si="32">+G147/G146-1</f>
        <v>-2.3956561290590095E-2</v>
      </c>
    </row>
    <row r="148" spans="3:8" x14ac:dyDescent="0.25">
      <c r="C148" s="21"/>
      <c r="D148" s="55" t="s">
        <v>9</v>
      </c>
      <c r="E148" s="91">
        <v>99794.659383333244</v>
      </c>
      <c r="F148" s="12">
        <f t="shared" si="31"/>
        <v>7.2021150060399552E-3</v>
      </c>
      <c r="G148" s="94">
        <v>82044.794999999474</v>
      </c>
      <c r="H148" s="12">
        <f t="shared" si="32"/>
        <v>1.9623713729264525E-2</v>
      </c>
    </row>
    <row r="149" spans="3:8" x14ac:dyDescent="0.25">
      <c r="C149" s="21"/>
      <c r="D149" s="55" t="s">
        <v>10</v>
      </c>
      <c r="E149" s="91">
        <v>94851.337783333351</v>
      </c>
      <c r="F149" s="12">
        <f t="shared" si="31"/>
        <v>-4.9534931333464538E-2</v>
      </c>
      <c r="G149" s="94">
        <v>78075.181999999288</v>
      </c>
      <c r="H149" s="12">
        <f t="shared" si="32"/>
        <v>-4.8383483681081918E-2</v>
      </c>
    </row>
    <row r="150" spans="3:8" x14ac:dyDescent="0.25">
      <c r="C150" s="21"/>
      <c r="D150" s="55" t="s">
        <v>11</v>
      </c>
      <c r="E150" s="91">
        <v>98650.199466666643</v>
      </c>
      <c r="F150" s="12">
        <f t="shared" si="31"/>
        <v>4.0050691662472326E-2</v>
      </c>
      <c r="G150" s="94">
        <v>84787.635999999184</v>
      </c>
      <c r="H150" s="12">
        <f t="shared" si="32"/>
        <v>8.597423442445451E-2</v>
      </c>
    </row>
    <row r="151" spans="3:8" x14ac:dyDescent="0.25">
      <c r="C151" s="21"/>
      <c r="D151" s="55" t="s">
        <v>12</v>
      </c>
      <c r="E151" s="91">
        <v>95488.450416666834</v>
      </c>
      <c r="F151" s="12">
        <f t="shared" si="31"/>
        <v>-3.2050102960695437E-2</v>
      </c>
      <c r="G151" s="94">
        <v>80043.063999999285</v>
      </c>
      <c r="H151" s="12">
        <f t="shared" si="32"/>
        <v>-5.5958300335203881E-2</v>
      </c>
    </row>
    <row r="152" spans="3:8" x14ac:dyDescent="0.25">
      <c r="C152" s="21"/>
      <c r="D152" s="55" t="s">
        <v>13</v>
      </c>
      <c r="E152" s="91">
        <v>82250.273666666457</v>
      </c>
      <c r="F152" s="12">
        <f t="shared" si="31"/>
        <v>-0.13863641824990536</v>
      </c>
      <c r="G152" s="94">
        <v>66160.650999999751</v>
      </c>
      <c r="H152" s="12">
        <f t="shared" si="32"/>
        <v>-0.17343680146976459</v>
      </c>
    </row>
    <row r="153" spans="3:8" x14ac:dyDescent="0.25">
      <c r="C153" s="21"/>
      <c r="D153" s="55" t="s">
        <v>14</v>
      </c>
      <c r="E153" s="91">
        <v>94478.498649999994</v>
      </c>
      <c r="F153" s="12">
        <f t="shared" ref="F153:F155" si="33">+E153/E152-1</f>
        <v>0.14867093370279294</v>
      </c>
      <c r="G153" s="94">
        <v>65986.304999999804</v>
      </c>
      <c r="H153" s="12">
        <f t="shared" ref="H153:H155" si="34">+G153/G152-1</f>
        <v>-2.6351917244579193E-3</v>
      </c>
    </row>
    <row r="154" spans="3:8" x14ac:dyDescent="0.25">
      <c r="C154" s="21"/>
      <c r="D154" s="55" t="s">
        <v>15</v>
      </c>
      <c r="E154" s="91">
        <v>89011.281383333408</v>
      </c>
      <c r="F154" s="12">
        <f t="shared" si="33"/>
        <v>-5.7867317376836702E-2</v>
      </c>
      <c r="G154" s="94">
        <v>65276.449999999451</v>
      </c>
      <c r="H154" s="12">
        <f t="shared" si="34"/>
        <v>-1.075761099216499E-2</v>
      </c>
    </row>
    <row r="155" spans="3:8" x14ac:dyDescent="0.25">
      <c r="C155" s="21"/>
      <c r="D155" s="55" t="s">
        <v>16</v>
      </c>
      <c r="E155" s="91">
        <v>85828.910283333345</v>
      </c>
      <c r="F155" s="12">
        <f t="shared" si="33"/>
        <v>-3.5752446774639179E-2</v>
      </c>
      <c r="G155" s="94">
        <v>66491.483999999953</v>
      </c>
      <c r="H155" s="12">
        <f t="shared" si="34"/>
        <v>1.861366541839371E-2</v>
      </c>
    </row>
    <row r="156" spans="3:8" ht="15.75" thickBot="1" x14ac:dyDescent="0.3">
      <c r="C156" s="78" t="s">
        <v>66</v>
      </c>
      <c r="D156" s="79"/>
      <c r="E156" s="96">
        <f>SUM(E144:E155)</f>
        <v>1139436.7659833329</v>
      </c>
      <c r="F156" s="99"/>
      <c r="G156" s="96">
        <f>SUM(G144:G155)</f>
        <v>912793.28299999342</v>
      </c>
      <c r="H156" s="99"/>
    </row>
    <row r="157" spans="3:8" x14ac:dyDescent="0.25">
      <c r="C157" s="17">
        <v>2020</v>
      </c>
      <c r="D157" s="54" t="s">
        <v>6</v>
      </c>
      <c r="E157" s="90">
        <v>84931.809750000233</v>
      </c>
      <c r="F157" s="9">
        <f>+E157/E155-1</f>
        <v>-1.0452195307754208E-2</v>
      </c>
      <c r="G157" s="93">
        <v>67085.331999999296</v>
      </c>
      <c r="H157" s="9">
        <f>+G157/G155-1</f>
        <v>8.9311888421581553E-3</v>
      </c>
    </row>
    <row r="158" spans="3:8" x14ac:dyDescent="0.25">
      <c r="C158" s="21"/>
      <c r="D158" s="55" t="s">
        <v>17</v>
      </c>
      <c r="E158" s="91">
        <v>73287.228399999993</v>
      </c>
      <c r="F158" s="12">
        <f>+E158/E157-1</f>
        <v>-0.13710506563178715</v>
      </c>
      <c r="G158" s="94">
        <v>58151.694999999723</v>
      </c>
      <c r="H158" s="12">
        <f>+G158/G157-1</f>
        <v>-0.13316826098437828</v>
      </c>
    </row>
    <row r="159" spans="3:8" x14ac:dyDescent="0.25">
      <c r="C159" s="21"/>
      <c r="D159" s="55" t="s">
        <v>7</v>
      </c>
      <c r="E159" s="91">
        <v>93926.678100000005</v>
      </c>
      <c r="F159" s="12">
        <f>+E159/E158-1</f>
        <v>0.2816240994590542</v>
      </c>
      <c r="G159" s="94">
        <v>56939.40899999976</v>
      </c>
      <c r="H159" s="12">
        <f>+G159/G158-1</f>
        <v>-2.0846958975141994E-2</v>
      </c>
    </row>
    <row r="160" spans="3:8" ht="15.75" thickBot="1" x14ac:dyDescent="0.3">
      <c r="C160" s="78" t="s">
        <v>67</v>
      </c>
      <c r="D160" s="79"/>
      <c r="E160" s="96">
        <f>SUM(E157:E159)</f>
        <v>252145.71625000023</v>
      </c>
      <c r="F160" s="99"/>
      <c r="G160" s="96">
        <f>SUM(G157:G159)</f>
        <v>182176.43599999876</v>
      </c>
      <c r="H160" s="99"/>
    </row>
    <row r="161" spans="3:8" ht="15.75" thickBot="1" x14ac:dyDescent="0.3">
      <c r="E161" s="4"/>
    </row>
    <row r="162" spans="3:8" ht="15.75" thickBot="1" x14ac:dyDescent="0.3">
      <c r="C162" s="126" t="s">
        <v>68</v>
      </c>
      <c r="D162" s="109"/>
      <c r="E162" s="108">
        <f>+E160/SUM(E144:E146)-1</f>
        <v>-0.15952013114783181</v>
      </c>
      <c r="F162" s="109"/>
      <c r="G162" s="108">
        <f>+G160/SUM(G144:G146)-1</f>
        <v>-0.25172524900173421</v>
      </c>
      <c r="H162" s="107"/>
    </row>
    <row r="163" spans="3:8" x14ac:dyDescent="0.25">
      <c r="E163" s="106"/>
    </row>
    <row r="164" spans="3:8" x14ac:dyDescent="0.25">
      <c r="E164" s="106"/>
    </row>
    <row r="165" spans="3:8" x14ac:dyDescent="0.25"/>
    <row r="166" spans="3:8" x14ac:dyDescent="0.25"/>
    <row r="167" spans="3:8" x14ac:dyDescent="0.25"/>
    <row r="168" spans="3:8" x14ac:dyDescent="0.25"/>
    <row r="169" spans="3:8" x14ac:dyDescent="0.25"/>
    <row r="170" spans="3:8" x14ac:dyDescent="0.25"/>
    <row r="171" spans="3:8" x14ac:dyDescent="0.25"/>
    <row r="172" spans="3:8" x14ac:dyDescent="0.25"/>
    <row r="173" spans="3:8" x14ac:dyDescent="0.25"/>
    <row r="174" spans="3:8" x14ac:dyDescent="0.25"/>
    <row r="175" spans="3:8" x14ac:dyDescent="0.25"/>
    <row r="176" spans="3:8" x14ac:dyDescent="0.25"/>
    <row r="177" x14ac:dyDescent="0.25"/>
    <row r="178" x14ac:dyDescent="0.25"/>
    <row r="179" x14ac:dyDescent="0.25"/>
    <row r="180" x14ac:dyDescent="0.25"/>
    <row r="18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</sheetData>
  <mergeCells count="22">
    <mergeCell ref="C16:D16"/>
    <mergeCell ref="C17:D17"/>
    <mergeCell ref="C18:D18"/>
    <mergeCell ref="C19:D19"/>
    <mergeCell ref="C26:D26"/>
    <mergeCell ref="C20:D20"/>
    <mergeCell ref="C21:D21"/>
    <mergeCell ref="C22:D22"/>
    <mergeCell ref="C23:D23"/>
    <mergeCell ref="C24:D24"/>
    <mergeCell ref="C25:D25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ignoredErrors>
    <ignoredError sqref="F121 H121 F95:H101 F16:F24 G16:G24" formula="1"/>
    <ignoredError sqref="H162 F162 E162 G162" formulaRange="1"/>
    <ignoredError sqref="F138:F139 H138:H139 F141:F142 H141:H142 F154:F155 H154:H155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showGridLines="0" workbookViewId="0">
      <pane xSplit="3" ySplit="8" topLeftCell="D102" activePane="bottomRight" state="frozen"/>
      <selection pane="topRight" activeCell="D1" sqref="D1"/>
      <selection pane="bottomLeft" activeCell="A9" sqref="A9"/>
      <selection pane="bottomRight" activeCell="W95" sqref="W95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5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14231.852949999995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94478.498650000009</v>
      </c>
      <c r="W90" s="70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12454.424616666682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89011.281383333378</v>
      </c>
      <c r="W91" s="70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11724.328716666671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85828.910283333331</v>
      </c>
      <c r="W92" s="70"/>
    </row>
    <row r="93" spans="2:23" x14ac:dyDescent="0.25">
      <c r="B93" s="17">
        <v>2020</v>
      </c>
      <c r="C93" s="75" t="s">
        <v>6</v>
      </c>
      <c r="D93" s="58">
        <v>1684.61265</v>
      </c>
      <c r="E93" s="59">
        <v>126.11408333333333</v>
      </c>
      <c r="F93" s="59">
        <v>2809.8501500000002</v>
      </c>
      <c r="G93" s="59">
        <v>4497.2266666666701</v>
      </c>
      <c r="H93" s="59">
        <v>30164.615733333329</v>
      </c>
      <c r="I93" s="59"/>
      <c r="J93" s="59">
        <v>18396.781333333336</v>
      </c>
      <c r="K93" s="59">
        <v>135.6652</v>
      </c>
      <c r="L93" s="59">
        <v>5.6388000000000007</v>
      </c>
      <c r="M93" s="59"/>
      <c r="N93" s="59">
        <v>1461.9364666666665</v>
      </c>
      <c r="O93" s="59">
        <v>612.69001666666679</v>
      </c>
      <c r="P93" s="59">
        <v>138.82969999999997</v>
      </c>
      <c r="Q93" s="59">
        <v>7093.0189833333316</v>
      </c>
      <c r="R93" s="59">
        <v>10839.470950000008</v>
      </c>
      <c r="S93" s="59">
        <v>6582.7753166666662</v>
      </c>
      <c r="T93" s="59">
        <v>1.4044333333333334</v>
      </c>
      <c r="U93" s="64">
        <v>381.17926666666665</v>
      </c>
      <c r="V93" s="69">
        <f t="shared" si="7"/>
        <v>84931.809750000015</v>
      </c>
      <c r="W93" s="70"/>
    </row>
    <row r="94" spans="2:23" x14ac:dyDescent="0.25">
      <c r="B94" s="21"/>
      <c r="C94" s="76" t="s">
        <v>17</v>
      </c>
      <c r="D94" s="60">
        <v>1239.3524500000001</v>
      </c>
      <c r="E94" s="61">
        <v>118.21375000000002</v>
      </c>
      <c r="F94" s="61">
        <v>2355.9364333333301</v>
      </c>
      <c r="G94" s="61">
        <v>3888.2446166666691</v>
      </c>
      <c r="H94" s="61">
        <v>25745.083383333324</v>
      </c>
      <c r="I94" s="61"/>
      <c r="J94" s="61">
        <v>16657.092449999975</v>
      </c>
      <c r="K94" s="61">
        <v>509.72745000000003</v>
      </c>
      <c r="L94" s="61">
        <v>5.0329833333333331</v>
      </c>
      <c r="M94" s="61"/>
      <c r="N94" s="61">
        <v>1165.3292333333336</v>
      </c>
      <c r="O94" s="61">
        <v>572.22074999999995</v>
      </c>
      <c r="P94" s="61">
        <v>121.42270000000006</v>
      </c>
      <c r="Q94" s="61">
        <v>6307.0097333333324</v>
      </c>
      <c r="R94" s="61">
        <v>8840.6470500000069</v>
      </c>
      <c r="S94" s="61">
        <v>5378.5056000000013</v>
      </c>
      <c r="T94" s="61">
        <v>1.1451833333333332</v>
      </c>
      <c r="U94" s="65">
        <v>382.26463333333334</v>
      </c>
      <c r="V94" s="67">
        <f t="shared" si="7"/>
        <v>73287.228399999978</v>
      </c>
      <c r="W94" s="70"/>
    </row>
    <row r="95" spans="2:23" ht="15.75" thickBot="1" x14ac:dyDescent="0.3">
      <c r="B95" s="57"/>
      <c r="C95" s="77" t="s">
        <v>7</v>
      </c>
      <c r="D95" s="62">
        <v>1171.7148833333333</v>
      </c>
      <c r="E95" s="63">
        <v>155.12854999999993</v>
      </c>
      <c r="F95" s="63">
        <v>3790.0776666666652</v>
      </c>
      <c r="G95" s="63">
        <v>5466.3939833333361</v>
      </c>
      <c r="H95" s="63">
        <v>33692.105949999983</v>
      </c>
      <c r="I95" s="63"/>
      <c r="J95" s="63">
        <v>20163.107583333334</v>
      </c>
      <c r="K95" s="63"/>
      <c r="L95" s="63">
        <v>6.1477333333333331</v>
      </c>
      <c r="M95" s="63"/>
      <c r="N95" s="63">
        <v>1513.0852166666657</v>
      </c>
      <c r="O95" s="63">
        <v>696.91346666666664</v>
      </c>
      <c r="P95" s="63">
        <v>164.80223333333331</v>
      </c>
      <c r="Q95" s="63">
        <v>7035.9740499999998</v>
      </c>
      <c r="R95" s="63">
        <v>13109.708899999998</v>
      </c>
      <c r="S95" s="63">
        <v>6009.0508333333319</v>
      </c>
      <c r="T95" s="63">
        <v>1.7278833333333332</v>
      </c>
      <c r="U95" s="66">
        <v>950.73916666666662</v>
      </c>
      <c r="V95" s="68">
        <f t="shared" si="7"/>
        <v>93926.678099999976</v>
      </c>
      <c r="W95" s="70"/>
    </row>
    <row r="96" spans="2:23" ht="15.75" thickBot="1" x14ac:dyDescent="0.3"/>
    <row r="97" spans="2:22" ht="15.75" thickBot="1" x14ac:dyDescent="0.3">
      <c r="B97" s="126" t="s">
        <v>68</v>
      </c>
      <c r="C97" s="122"/>
      <c r="D97" s="117">
        <f>+SUM(D93:D95)/SUM(D81:D83)-1</f>
        <v>0.40062284367963419</v>
      </c>
      <c r="E97" s="123">
        <f>+SUM(E93:E95)/SUM(E81:E83)-1</f>
        <v>-6.6494758829831913E-2</v>
      </c>
      <c r="F97" s="123">
        <f>+SUM(F93:F95)/SUM(F81:F83)-1</f>
        <v>2.3801491545303533E-2</v>
      </c>
      <c r="G97" s="123">
        <f>+SUM(G93:G95)/SUM(G81:G83)-1</f>
        <v>-0.3378116315587496</v>
      </c>
      <c r="H97" s="123">
        <f>+SUM(H93:H95)/SUM(H81:H83)-1</f>
        <v>-0.22937725330950398</v>
      </c>
      <c r="I97" s="123">
        <f>+SUM(I93:I95)/SUM(I81:I83)-1</f>
        <v>-1</v>
      </c>
      <c r="J97" s="123">
        <f>+SUM(J93:J95)/SUM(J81:J83)-1</f>
        <v>-7.9542269998462256E-2</v>
      </c>
      <c r="K97" s="123">
        <f>+SUM(K93:K95)/SUM(K81:K83)-1</f>
        <v>-0.34770936567045452</v>
      </c>
      <c r="L97" s="123">
        <f>+SUM(L93:L95)/SUM(L81:L83)-1</f>
        <v>-0.4981049086372501</v>
      </c>
      <c r="M97" s="123">
        <f>+SUM(M93:M95)/SUM(M81:M83)-1</f>
        <v>-1</v>
      </c>
      <c r="N97" s="123">
        <f>+SUM(N93:N95)/SUM(N81:N83)-1</f>
        <v>1.5926836517332621E-3</v>
      </c>
      <c r="O97" s="123">
        <f>+SUM(O93:O95)/SUM(O81:O83)-1</f>
        <v>0.13962181934867002</v>
      </c>
      <c r="P97" s="123">
        <f>+SUM(P93:P95)/SUM(P81:P83)-1</f>
        <v>-0.12598274891142325</v>
      </c>
      <c r="Q97" s="123">
        <f>+SUM(Q93:Q95)/SUM(Q81:Q83)-1</f>
        <v>1.771159986579951E-2</v>
      </c>
      <c r="R97" s="123">
        <f>+SUM(R93:R95)/SUM(R81:R83)-1</f>
        <v>-0.20168787738272975</v>
      </c>
      <c r="S97" s="123">
        <f>+SUM(S93:S95)/SUM(S81:S83)-1</f>
        <v>-0.11454311206465495</v>
      </c>
      <c r="T97" s="123">
        <f>+SUM(T93:T95)/SUM(T81:T83)-1</f>
        <v>0.53666071920391811</v>
      </c>
      <c r="U97" s="123">
        <f>+SUM(U93:U95)/SUM(U81:U83)-1</f>
        <v>-0.10711891316480715</v>
      </c>
      <c r="V97" s="124">
        <f>+SUM(V93:V95)/SUM(V81:V83)-1</f>
        <v>-0.15952013114783359</v>
      </c>
    </row>
    <row r="98" spans="2:22" ht="15.75" thickBot="1" x14ac:dyDescent="0.3">
      <c r="B98" s="119" t="s">
        <v>69</v>
      </c>
      <c r="C98" s="122"/>
      <c r="D98" s="123">
        <f>+SUM(D93:D95)/SUM($V$93:$V$95)</f>
        <v>1.6243305832221666E-2</v>
      </c>
      <c r="E98" s="123">
        <f t="shared" ref="E98:V98" si="8">+SUM(E93:E95)/SUM($V$93:$V$95)</f>
        <v>1.5842283155716051E-3</v>
      </c>
      <c r="F98" s="123">
        <f t="shared" si="8"/>
        <v>3.5518605603120167E-2</v>
      </c>
      <c r="G98" s="123">
        <f t="shared" si="8"/>
        <v>5.4935953196732834E-2</v>
      </c>
      <c r="H98" s="123">
        <f t="shared" si="8"/>
        <v>0.35535723707408678</v>
      </c>
      <c r="I98" s="123">
        <f t="shared" si="8"/>
        <v>0</v>
      </c>
      <c r="J98" s="123">
        <f t="shared" si="8"/>
        <v>0.21898837778358116</v>
      </c>
      <c r="K98" s="123">
        <f t="shared" si="8"/>
        <v>2.5596018825880021E-3</v>
      </c>
      <c r="L98" s="123">
        <f t="shared" si="8"/>
        <v>6.6705542004886901E-5</v>
      </c>
      <c r="M98" s="123">
        <f t="shared" si="8"/>
        <v>0</v>
      </c>
      <c r="N98" s="123">
        <f t="shared" si="8"/>
        <v>1.6420468998019976E-2</v>
      </c>
      <c r="O98" s="123">
        <f t="shared" si="8"/>
        <v>7.4632409438498007E-3</v>
      </c>
      <c r="P98" s="123">
        <f t="shared" si="8"/>
        <v>1.6857499689262852E-3</v>
      </c>
      <c r="Q98" s="123">
        <f t="shared" si="8"/>
        <v>8.1048383730638413E-2</v>
      </c>
      <c r="R98" s="123">
        <f t="shared" si="8"/>
        <v>0.13004316467343521</v>
      </c>
      <c r="S98" s="123">
        <f t="shared" si="8"/>
        <v>7.1269629392325645E-2</v>
      </c>
      <c r="T98" s="123">
        <f t="shared" si="8"/>
        <v>1.6964396871842558E-5</v>
      </c>
      <c r="U98" s="123">
        <f t="shared" si="8"/>
        <v>6.7983826660258278E-3</v>
      </c>
      <c r="V98" s="124">
        <f t="shared" si="8"/>
        <v>1</v>
      </c>
    </row>
    <row r="99" spans="2:22" x14ac:dyDescent="0.25">
      <c r="B99" s="71"/>
      <c r="C99" s="72"/>
    </row>
    <row r="100" spans="2:22" x14ac:dyDescent="0.25"/>
    <row r="101" spans="2:22" x14ac:dyDescent="0.25"/>
    <row r="102" spans="2:22" x14ac:dyDescent="0.25"/>
    <row r="103" spans="2:22" x14ac:dyDescent="0.25"/>
    <row r="104" spans="2:22" x14ac:dyDescent="0.25"/>
    <row r="105" spans="2:22" x14ac:dyDescent="0.25"/>
    <row r="106" spans="2:22" x14ac:dyDescent="0.25"/>
    <row r="107" spans="2:22" x14ac:dyDescent="0.25"/>
    <row r="108" spans="2:22" x14ac:dyDescent="0.25"/>
    <row r="109" spans="2:22" x14ac:dyDescent="0.25"/>
    <row r="110" spans="2:22" x14ac:dyDescent="0.25"/>
    <row r="111" spans="2:22" x14ac:dyDescent="0.25"/>
    <row r="112" spans="2:2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topLeftCell="A157" workbookViewId="0">
      <selection activeCell="I160" sqref="I160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4" t="s">
        <v>1</v>
      </c>
      <c r="D5" s="135"/>
      <c r="E5" s="110" t="s">
        <v>31</v>
      </c>
      <c r="F5" s="116" t="s">
        <v>32</v>
      </c>
    </row>
    <row r="6" spans="2:7" ht="15" x14ac:dyDescent="0.25">
      <c r="C6" s="136">
        <v>2000</v>
      </c>
      <c r="D6" s="137"/>
      <c r="E6" s="8">
        <v>5456718</v>
      </c>
      <c r="F6" s="42">
        <v>278503.74899999995</v>
      </c>
      <c r="G6" s="4"/>
    </row>
    <row r="7" spans="2:7" ht="15" x14ac:dyDescent="0.25">
      <c r="C7" s="129">
        <v>2001</v>
      </c>
      <c r="D7" s="130"/>
      <c r="E7" s="11">
        <v>7442175</v>
      </c>
      <c r="F7" s="43">
        <v>303982.27900000004</v>
      </c>
      <c r="G7" s="4"/>
    </row>
    <row r="8" spans="2:7" ht="15" x14ac:dyDescent="0.25">
      <c r="C8" s="129">
        <v>2002</v>
      </c>
      <c r="D8" s="130"/>
      <c r="E8" s="11">
        <v>7619183</v>
      </c>
      <c r="F8" s="43">
        <v>282527.58599999995</v>
      </c>
      <c r="G8" s="4"/>
    </row>
    <row r="9" spans="2:7" ht="15" x14ac:dyDescent="0.25">
      <c r="C9" s="129">
        <v>2003</v>
      </c>
      <c r="D9" s="130"/>
      <c r="E9" s="11">
        <v>7642400.1819833331</v>
      </c>
      <c r="F9" s="43">
        <v>272441.30200000003</v>
      </c>
      <c r="G9" s="4"/>
    </row>
    <row r="10" spans="2:7" ht="15" x14ac:dyDescent="0.25">
      <c r="C10" s="129">
        <v>2004</v>
      </c>
      <c r="D10" s="130"/>
      <c r="E10" s="11">
        <v>6028159.4280333333</v>
      </c>
      <c r="F10" s="43">
        <v>207711.587</v>
      </c>
      <c r="G10" s="4"/>
    </row>
    <row r="11" spans="2:7" ht="15" x14ac:dyDescent="0.25">
      <c r="C11" s="129">
        <v>2005</v>
      </c>
      <c r="D11" s="130"/>
      <c r="E11" s="11">
        <v>4073618.8894333337</v>
      </c>
      <c r="F11" s="43">
        <v>116208.25600000001</v>
      </c>
      <c r="G11" s="4"/>
    </row>
    <row r="12" spans="2:7" ht="15" x14ac:dyDescent="0.25">
      <c r="C12" s="129">
        <v>2006</v>
      </c>
      <c r="D12" s="130"/>
      <c r="E12" s="11">
        <v>1946095.9729033331</v>
      </c>
      <c r="F12" s="43">
        <v>53809.053999999975</v>
      </c>
      <c r="G12" s="4"/>
    </row>
    <row r="13" spans="2:7" ht="15" x14ac:dyDescent="0.25">
      <c r="C13" s="129">
        <v>2007</v>
      </c>
      <c r="D13" s="130"/>
      <c r="E13" s="44">
        <v>908135.05281666678</v>
      </c>
      <c r="F13" s="45">
        <v>23887.453999999991</v>
      </c>
      <c r="G13" s="4"/>
    </row>
    <row r="14" spans="2:7" ht="15" x14ac:dyDescent="0.25">
      <c r="C14" s="129">
        <v>2008</v>
      </c>
      <c r="D14" s="130"/>
      <c r="E14" s="44">
        <v>417173.74521666666</v>
      </c>
      <c r="F14" s="45">
        <v>10640.330999999998</v>
      </c>
      <c r="G14" s="4"/>
    </row>
    <row r="15" spans="2:7" ht="15" x14ac:dyDescent="0.25">
      <c r="C15" s="129">
        <v>2009</v>
      </c>
      <c r="D15" s="130"/>
      <c r="E15" s="44">
        <v>183691.59489999994</v>
      </c>
      <c r="F15" s="45">
        <v>6196.9909999999991</v>
      </c>
      <c r="G15" s="4"/>
    </row>
    <row r="16" spans="2:7" ht="15" x14ac:dyDescent="0.25">
      <c r="C16" s="129">
        <v>2010</v>
      </c>
      <c r="D16" s="130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29">
        <v>2011</v>
      </c>
      <c r="D17" s="130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29">
        <v>2012</v>
      </c>
      <c r="D18" s="130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29">
        <v>2013</v>
      </c>
      <c r="D19" s="130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29">
        <v>2014</v>
      </c>
      <c r="D20" s="130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29">
        <v>2015</v>
      </c>
      <c r="D21" s="130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29">
        <v>2016</v>
      </c>
      <c r="D22" s="130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29">
        <v>2017</v>
      </c>
      <c r="D23" s="130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29">
        <v>2018</v>
      </c>
      <c r="D24" s="130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27">
        <v>2019</v>
      </c>
      <c r="D25" s="128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C157" s="17">
        <v>2020</v>
      </c>
      <c r="D157" s="52" t="s">
        <v>6</v>
      </c>
      <c r="E157" s="8">
        <v>0.2074333333333333</v>
      </c>
      <c r="F157" s="42">
        <v>0.13700000000000004</v>
      </c>
    </row>
    <row r="158" spans="3:6" ht="15" x14ac:dyDescent="0.25">
      <c r="C158" s="16"/>
      <c r="D158" s="53" t="s">
        <v>17</v>
      </c>
      <c r="E158" s="11">
        <v>7.4683333333333338E-2</v>
      </c>
      <c r="F158" s="43">
        <v>0.12000000000000002</v>
      </c>
    </row>
    <row r="159" spans="3:6" ht="15" x14ac:dyDescent="0.25">
      <c r="C159" s="16"/>
      <c r="D159" s="53" t="s">
        <v>7</v>
      </c>
      <c r="E159" s="11">
        <v>0.17173333333333327</v>
      </c>
      <c r="F159" s="43">
        <v>0.20000000000000004</v>
      </c>
    </row>
    <row r="160" spans="3:6" ht="15.75" thickBot="1" x14ac:dyDescent="0.3">
      <c r="C160" s="78" t="s">
        <v>67</v>
      </c>
      <c r="D160" s="79"/>
      <c r="E160" s="97">
        <f>SUM(E157:E159)</f>
        <v>0.45384999999999986</v>
      </c>
      <c r="F160" s="98">
        <f>SUM(F157:F159)</f>
        <v>0.45700000000000007</v>
      </c>
    </row>
    <row r="161" spans="5:5" ht="15" x14ac:dyDescent="0.25">
      <c r="E161" s="4"/>
    </row>
    <row r="162" spans="5:5" ht="15" x14ac:dyDescent="0.25"/>
    <row r="163" spans="5:5" ht="15" x14ac:dyDescent="0.25"/>
    <row r="164" spans="5:5" ht="15" x14ac:dyDescent="0.25"/>
    <row r="165" spans="5:5" ht="15" x14ac:dyDescent="0.25"/>
    <row r="166" spans="5:5" ht="15" x14ac:dyDescent="0.25"/>
    <row r="167" spans="5:5" ht="15" x14ac:dyDescent="0.25"/>
    <row r="168" spans="5:5" ht="15" x14ac:dyDescent="0.25"/>
    <row r="169" spans="5:5" ht="15" x14ac:dyDescent="0.25"/>
    <row r="170" spans="5:5" ht="15" x14ac:dyDescent="0.25"/>
    <row r="171" spans="5:5" ht="15" x14ac:dyDescent="0.25"/>
    <row r="172" spans="5:5" ht="15" x14ac:dyDescent="0.25"/>
    <row r="173" spans="5:5" ht="15" x14ac:dyDescent="0.25"/>
    <row r="174" spans="5:5" ht="15" x14ac:dyDescent="0.25"/>
    <row r="175" spans="5:5" ht="15" x14ac:dyDescent="0.25"/>
    <row r="176" spans="5:5" ht="15" x14ac:dyDescent="0.25"/>
    <row r="177" ht="15" x14ac:dyDescent="0.25"/>
    <row r="178" ht="15" x14ac:dyDescent="0.25"/>
    <row r="179" ht="15" x14ac:dyDescent="0.25"/>
  </sheetData>
  <mergeCells count="21">
    <mergeCell ref="C5:D5"/>
    <mergeCell ref="C6:D6"/>
    <mergeCell ref="C7:D7"/>
    <mergeCell ref="C8:D8"/>
    <mergeCell ref="C9:D9"/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2020-05-25T05:06:36Z</dcterms:modified>
</cp:coreProperties>
</file>